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850" tabRatio="938" activeTab="8"/>
  </bookViews>
  <sheets>
    <sheet name="REB EGRESOS POR ACTIVIDAD" sheetId="1" r:id="rId1"/>
    <sheet name="REB EGRESOS POR PARTIDA" sheetId="2" r:id="rId2"/>
    <sheet name="AUM EGRESOS POR ACTIVIDAD" sheetId="3" r:id="rId3"/>
    <sheet name="AUM EGRESOS POR PARTIDA" sheetId="4" r:id="rId4"/>
    <sheet name="AUM Y REB EGRESOS GENERAL" sheetId="5" r:id="rId5"/>
    <sheet name="C_I" sheetId="6" state="hidden" r:id="rId6"/>
    <sheet name="RESUMEN CONTROL GASTO CORRIENTE" sheetId="7" state="hidden" r:id="rId7"/>
    <sheet name="CONTROL INTERNO" sheetId="8" r:id="rId8"/>
    <sheet name="ORIGEN APLICAC" sheetId="9" r:id="rId9"/>
    <sheet name="TABLA EQUIVALENCIAS" sheetId="10" r:id="rId10"/>
  </sheets>
  <externalReferences>
    <externalReference r:id="rId13"/>
  </externalReferences>
  <definedNames>
    <definedName name="_xlnm._FilterDatabase" localSheetId="8" hidden="1">'ORIGEN APLICAC'!$A$5:$L$20</definedName>
    <definedName name="_xlnm.Print_Area" localSheetId="5">'C_I'!$A$1:$J$47</definedName>
    <definedName name="_xlnm.Print_Area" localSheetId="7">'CONTROL INTERNO'!$A$1:$P$27</definedName>
    <definedName name="_xlnm.Print_Area" localSheetId="1">'REB EGRESOS POR PARTIDA'!$A$1:$D$58</definedName>
    <definedName name="_xlnm.Print_Titles" localSheetId="5">'C_I'!$1:$2</definedName>
    <definedName name="_xlnm.Print_Titles" localSheetId="7">'CONTROL INTERNO'!$1:$8</definedName>
    <definedName name="_xlnm.Print_Titles" localSheetId="6">'RESUMEN CONTROL GASTO CORRIENTE'!$1:$8</definedName>
  </definedNames>
  <calcPr fullCalcOnLoad="1"/>
</workbook>
</file>

<file path=xl/comments9.xml><?xml version="1.0" encoding="utf-8"?>
<comments xmlns="http://schemas.openxmlformats.org/spreadsheetml/2006/main">
  <authors>
    <author>Flor de Mar?a Alfaro</author>
    <author>Tita y Tio</author>
  </authors>
  <commentList>
    <comment ref="A5" authorId="0">
      <text>
        <r>
          <rPr>
            <sz val="8"/>
            <rFont val="Tahoma"/>
            <family val="2"/>
          </rPr>
          <t xml:space="preserve">Código asignado al ingreso en el clasificador de ingresos del sector público, así como el código asignado a las cuentas personalizadas en el Sistema Integrado de Presupuesto Público de la CGR.  Como por ejemplo: Servicio de recolección de basura 
1.3.1.2.05.04.1.0.000
Si es una transferencia proveniente del Gobierno Central, del Ministerio de Obras Públicas, por concepto de la Ley No. 8114, debe indicarse el código definido en el clasificador de ingresos y entre paréntesis indicar la entidad y el origen del recurso), por ejemplo:
2.4.1.1.00.00.0.0.000   Transferencias de capital  del Gobierno Central
(Ministerio de Obras Públicas y Transportes, Ley No. 8114)
</t>
        </r>
      </text>
    </comment>
    <comment ref="B5" authorId="0">
      <text>
        <r>
          <rPr>
            <b/>
            <sz val="8"/>
            <rFont val="Tahoma"/>
            <family val="2"/>
          </rPr>
          <t>Debe incluirse el nombre del ingreso.   Ejemplo: Impuesto de bienes inmuebles, Ley 7729. Servicio recolección de basura. Servicio de aseo de vías. Alquiler milla marítima.  Patente de Licores, etc.</t>
        </r>
        <r>
          <rPr>
            <sz val="8"/>
            <rFont val="Tahoma"/>
            <family val="2"/>
          </rPr>
          <t xml:space="preserve">
</t>
        </r>
      </text>
    </comment>
    <comment ref="C5" authorId="0">
      <text>
        <r>
          <rPr>
            <sz val="8"/>
            <rFont val="Tahoma"/>
            <family val="2"/>
          </rPr>
          <t xml:space="preserve">Monto presupuestado en el PO-2006
</t>
        </r>
      </text>
    </comment>
    <comment ref="D6" authorId="1">
      <text>
        <r>
          <rPr>
            <sz val="8"/>
            <rFont val="Tahoma"/>
            <family val="2"/>
          </rPr>
          <t>PROGRAMA:
I-II-III-IV</t>
        </r>
      </text>
    </comment>
    <comment ref="E6" authorId="1">
      <text>
        <r>
          <rPr>
            <sz val="10"/>
            <rFont val="Tahoma"/>
            <family val="2"/>
          </rPr>
          <t>ACTIVIDAD (PROGRAMA I) / SERVICIO (PROGRAMA II) / GRUPO (PROGRAMAS III Y IV)</t>
        </r>
      </text>
    </comment>
    <comment ref="I6" authorId="1">
      <text>
        <r>
          <rPr>
            <sz val="10"/>
            <rFont val="Tahoma"/>
            <family val="2"/>
          </rPr>
          <t>PROYECTO (PROGRAMAS III Y IV)</t>
        </r>
      </text>
    </comment>
    <comment ref="J6" authorId="0">
      <text>
        <r>
          <rPr>
            <b/>
            <u val="single"/>
            <sz val="12"/>
            <rFont val="Tahoma"/>
            <family val="2"/>
          </rPr>
          <t xml:space="preserve">¿Qué información se incluye en la columna aplicación?
</t>
        </r>
        <r>
          <rPr>
            <sz val="12"/>
            <rFont val="Tahoma"/>
            <family val="2"/>
          </rPr>
          <t xml:space="preserve">Se incluye el nombre del gasto presupuestado de la siguiente manera:
</t>
        </r>
        <r>
          <rPr>
            <b/>
            <sz val="12"/>
            <rFont val="Tahoma"/>
            <family val="2"/>
          </rPr>
          <t>Si es un gasto del Programa I:</t>
        </r>
        <r>
          <rPr>
            <sz val="12"/>
            <rFont val="Tahoma"/>
            <family val="2"/>
          </rPr>
          <t xml:space="preserve">
  Administración General
  Auditoría Interna
  Administración de inversiones propias
  Registro de deudas, fondos y aportes:
    - Amortización préstamo edificio Municipal
    - Nombre del beneficiario (si es una transferencia)
    - Cuenta especial: (nombre)
</t>
        </r>
        <r>
          <rPr>
            <b/>
            <sz val="12"/>
            <rFont val="Tahoma"/>
            <family val="2"/>
          </rPr>
          <t>Si es un gasto del Programa II:</t>
        </r>
        <r>
          <rPr>
            <sz val="12"/>
            <rFont val="Tahoma"/>
            <family val="2"/>
          </rPr>
          <t xml:space="preserve">
  Nombre del servicio.
       </t>
        </r>
        <r>
          <rPr>
            <b/>
            <sz val="9"/>
            <rFont val="Tahoma"/>
            <family val="2"/>
          </rPr>
          <t xml:space="preserve"> *En el caso del Servicio 09, sería importante que se separe lo relativo a gastos para actividades culturales y gastos para actividades deportivas para efecto de verificar el cumplimiento a la Ley de Espectáculos Públicos.</t>
        </r>
        <r>
          <rPr>
            <sz val="12"/>
            <rFont val="Tahoma"/>
            <family val="2"/>
          </rPr>
          <t xml:space="preserve">
</t>
        </r>
        <r>
          <rPr>
            <b/>
            <sz val="12"/>
            <rFont val="Tahoma"/>
            <family val="2"/>
          </rPr>
          <t>Si es un gasto del Programa III o IV:</t>
        </r>
        <r>
          <rPr>
            <sz val="12"/>
            <rFont val="Tahoma"/>
            <family val="2"/>
          </rPr>
          <t xml:space="preserve">
  Nombre del proyecto (recordar que corresponde a lo que anteriormente se denominaba obra)
  Nombre del beneficiario (si es una transferencia)
  Cuenta especial: (nombre)
  Otros fondos e inversiones especificar el objeto del gasto.
</t>
        </r>
      </text>
    </comment>
  </commentList>
</comments>
</file>

<file path=xl/sharedStrings.xml><?xml version="1.0" encoding="utf-8"?>
<sst xmlns="http://schemas.openxmlformats.org/spreadsheetml/2006/main" count="1678" uniqueCount="823">
  <si>
    <t xml:space="preserve">Saldo </t>
  </si>
  <si>
    <t>Suma que</t>
  </si>
  <si>
    <t>Nuevo</t>
  </si>
  <si>
    <t>Disponible</t>
  </si>
  <si>
    <t>Rebaja</t>
  </si>
  <si>
    <t>Aumenta</t>
  </si>
  <si>
    <t>Saldo</t>
  </si>
  <si>
    <t>Sumas que comprueban:</t>
  </si>
  <si>
    <t xml:space="preserve">Código </t>
  </si>
  <si>
    <t>//// U. L. //////</t>
  </si>
  <si>
    <t>01</t>
  </si>
  <si>
    <t>04</t>
  </si>
  <si>
    <t>05</t>
  </si>
  <si>
    <t>03</t>
  </si>
  <si>
    <t>02</t>
  </si>
  <si>
    <t>06</t>
  </si>
  <si>
    <t>DETALLE GENERAL DEL OBJETO DEL GASTO</t>
  </si>
  <si>
    <t>EGRESOS TOTALES</t>
  </si>
  <si>
    <t>REMUNERACIONES</t>
  </si>
  <si>
    <t xml:space="preserve">SERVICIOS </t>
  </si>
  <si>
    <t>MATERIALES Y SUMINISTROS</t>
  </si>
  <si>
    <t xml:space="preserve">INTERESES Y COMISIONES </t>
  </si>
  <si>
    <t>ACTIVOS FINANCIEROS</t>
  </si>
  <si>
    <t>BIENES DURADEROS</t>
  </si>
  <si>
    <t>TRANSFERENCIAS CORRIENTES</t>
  </si>
  <si>
    <t>TRANSFERENCIAS DE CAPITAL</t>
  </si>
  <si>
    <t xml:space="preserve">AMORTIZACION </t>
  </si>
  <si>
    <t>CUENTAS ESPECIALES</t>
  </si>
  <si>
    <t>SECCION DE REBAJAR EGRESOS</t>
  </si>
  <si>
    <t>SECCION DE AUMENTAR EGRESOS</t>
  </si>
  <si>
    <t>PROGRAMA I</t>
  </si>
  <si>
    <t>PROGRAMA II</t>
  </si>
  <si>
    <t>PROGRAMA I: DIRECCION Y ADMINISTRACION GENERAL</t>
  </si>
  <si>
    <t>ADMINISTRACION GENERAL</t>
  </si>
  <si>
    <t>AUDITORIA INTERNA</t>
  </si>
  <si>
    <t>REBAJAR EGRESOS</t>
  </si>
  <si>
    <t>PROGRAMA II: SERVICIOS MUNICIPALES</t>
  </si>
  <si>
    <t>AUMENTAR EGRESOS</t>
  </si>
  <si>
    <t>Descripción</t>
  </si>
  <si>
    <t>07</t>
  </si>
  <si>
    <t>EDIFICIOS</t>
  </si>
  <si>
    <t>PROGRAMA III</t>
  </si>
  <si>
    <t>INSTALACIONES</t>
  </si>
  <si>
    <t>OTROS PROYECTOS</t>
  </si>
  <si>
    <t>17</t>
  </si>
  <si>
    <t>15</t>
  </si>
  <si>
    <t>09</t>
  </si>
  <si>
    <t>16</t>
  </si>
  <si>
    <t>DEPOSITO Y TRATAMIENTO DE BASURA</t>
  </si>
  <si>
    <t>PROGRAMA III: INVERSIONES</t>
  </si>
  <si>
    <t>PROGRAMA IV</t>
  </si>
  <si>
    <t>OTROS FONDOS E INVERSIONES</t>
  </si>
  <si>
    <t>TIEMPO EXTRAORDINARIO</t>
  </si>
  <si>
    <t>SUPLENCIAS</t>
  </si>
  <si>
    <t xml:space="preserve">DECIMOTERCER  MES </t>
  </si>
  <si>
    <t>CONTRIBUCION PATRONAL  AL SEGURO  DE  SALUD   DE LA  CCSS</t>
  </si>
  <si>
    <t xml:space="preserve">CONTRIBUCION  PATRONAL   AL  BANCO POPULAR  Y DE  DESARROLLO  COMUNAL </t>
  </si>
  <si>
    <t xml:space="preserve">APORTE  PATRONAL      AL  REGIMEN   OBLIGATORIO  DE  PENSIONES  COMPLEMENTARIAS </t>
  </si>
  <si>
    <t xml:space="preserve">APORTE  PATRONAL  AL  FONDO   DE  CAPITALIZACION LABORAL </t>
  </si>
  <si>
    <t>00</t>
  </si>
  <si>
    <t>CONTRIBUCCION  PATRONAL     AL  SEGURO   DE PENSIONES    DE LA  CCSS</t>
  </si>
  <si>
    <t>PUBLICIDAD Y PROPAGANDA</t>
  </si>
  <si>
    <t>EQUIPO DE COMUNICACIÓN</t>
  </si>
  <si>
    <t>EQUIPO Y PROGRAMAS DE COMPUTO</t>
  </si>
  <si>
    <t>MAQUINARIA Y EQUIPO PARA LA PRODUCCION</t>
  </si>
  <si>
    <t>RECARGO DE FUNCIONES</t>
  </si>
  <si>
    <t>JORNALES OCASIONALES</t>
  </si>
  <si>
    <t>ACTIVIDADES DE CAPACITACION</t>
  </si>
  <si>
    <t>FONDO SIN ASIGNACION PRESUPUESTARIA</t>
  </si>
  <si>
    <t>SERVICIOS JURIDICOS</t>
  </si>
  <si>
    <t>DIETAS</t>
  </si>
  <si>
    <t>EQUIPO Y MOBILIARIO DE OFICINA</t>
  </si>
  <si>
    <t>SERVICIOS GENERALES</t>
  </si>
  <si>
    <t>REINTEGROS O DEVOLUCIONES</t>
  </si>
  <si>
    <t>COMPENSACION DE VACACIONES</t>
  </si>
  <si>
    <t>INDEMNIZACIONES POR SENTENCIA</t>
  </si>
  <si>
    <t>ACTIVIDADES PROTOCOLARIAS</t>
  </si>
  <si>
    <t>CUADRO No. 1</t>
  </si>
  <si>
    <t>DETALLE DE ORIGEN Y APLICACIÓN DE RECURSOS (Libres y específicos)</t>
  </si>
  <si>
    <t>CODIGO SEGÚN CLASIFICADOR DE INGRESOS</t>
  </si>
  <si>
    <t>INGRESO</t>
  </si>
  <si>
    <t>MONTO</t>
  </si>
  <si>
    <t>APLICACIÓN</t>
  </si>
  <si>
    <t>Programa</t>
  </si>
  <si>
    <t>Act/Serv/Grupo</t>
  </si>
  <si>
    <t>Proyecto</t>
  </si>
  <si>
    <t>Firma del funcionario responsable: _______________________________</t>
  </si>
  <si>
    <t>Código</t>
  </si>
  <si>
    <t>FONDO SIN ASIGNACION PRESUPUESTARIA (SUPERAVIT ESPECIFICO)</t>
  </si>
  <si>
    <t>JUNTAS DE EDUCACION (10% IBM)</t>
  </si>
  <si>
    <t>JUNTAS DE EDUCACION (LEY 8461)</t>
  </si>
  <si>
    <t>MANTENIMIENTO CAMINOS VECINALES</t>
  </si>
  <si>
    <t>CONCEJO MUNICIPAL DE COBANO</t>
  </si>
  <si>
    <t>CONCEJO MUNICIPAL DISTRITO COBANO</t>
  </si>
  <si>
    <t>CONCEJO MUNICIPAL COBANO</t>
  </si>
  <si>
    <t>27</t>
  </si>
  <si>
    <t>9</t>
  </si>
  <si>
    <t>DIRECCION DE SERVICIO Y MANTENIMIENTO</t>
  </si>
  <si>
    <t>MANTENIMIENTO DE EDIFICIOS</t>
  </si>
  <si>
    <t>2</t>
  </si>
  <si>
    <t>3</t>
  </si>
  <si>
    <t>SERVICIO RECOLECION DE BASURA</t>
  </si>
  <si>
    <t>Decimotercer mes</t>
  </si>
  <si>
    <t>EGRESO</t>
  </si>
  <si>
    <t>1</t>
  </si>
  <si>
    <t>Contribucion patronal al seguro de salud c.c.s.s.</t>
  </si>
  <si>
    <t>Contribucion patronal al Banco popular</t>
  </si>
  <si>
    <t>Contribucion patroanl al seguro de pensiones de la CCSS</t>
  </si>
  <si>
    <t>Aporte patronal regimen obligatorio pensiones complementarias</t>
  </si>
  <si>
    <t>Aporte patronal fondo de capitalizacion laboral</t>
  </si>
  <si>
    <t>Servicio</t>
  </si>
  <si>
    <t>EDUCATIVOS CULTURALES Y DEPORTIVOS                                        (COMITÉ DISTRITAL DEPORTES)</t>
  </si>
  <si>
    <t>28</t>
  </si>
  <si>
    <t>ATENCION DE EMERGENCIAS</t>
  </si>
  <si>
    <t>TRANSFERENCIAS  CORRIENTES</t>
  </si>
  <si>
    <t>SERVICIOS</t>
  </si>
  <si>
    <t>ADMINISTRACION DE INVERSIONES PROPIAS</t>
  </si>
  <si>
    <t>REGISTRO DEUDAS, FONDOS Y TRANSFERENCIAS</t>
  </si>
  <si>
    <t>MANTENIMIENTO VIAS DE COMUNICACIÓN</t>
  </si>
  <si>
    <t>ZONA MARITIMO TERRESTRE</t>
  </si>
  <si>
    <t>26</t>
  </si>
  <si>
    <t>DESARROLLO URBANO</t>
  </si>
  <si>
    <t>25</t>
  </si>
  <si>
    <t>PROTECCION DEL MEDIO AMBIENTE</t>
  </si>
  <si>
    <t>Remuneraciones</t>
  </si>
  <si>
    <t>UTGV (Junta Vial)</t>
  </si>
  <si>
    <t>ZOMA MARITIMA TERRESTRE</t>
  </si>
  <si>
    <t>VIAS COMUNICACIÓN:</t>
  </si>
  <si>
    <t>VIAS DE COMUNICACIÓN:</t>
  </si>
  <si>
    <t>I</t>
  </si>
  <si>
    <t>II</t>
  </si>
  <si>
    <t>DIRECCION TECNICA Y ESTUDIOS</t>
  </si>
  <si>
    <t>06-02</t>
  </si>
  <si>
    <t>02-02</t>
  </si>
  <si>
    <t>06-01</t>
  </si>
  <si>
    <t>Prestaciones legales</t>
  </si>
  <si>
    <t>02-01</t>
  </si>
  <si>
    <t>Direccion Técnica y Estudios</t>
  </si>
  <si>
    <t>Poyecto Bosai</t>
  </si>
  <si>
    <t>INSTALACIONES:</t>
  </si>
  <si>
    <t>OTROS PROYECTOS:</t>
  </si>
  <si>
    <t>Aprobado en sesion ordinaria nº  - 2020 articulo , inciso  de fecha  2020</t>
  </si>
  <si>
    <t>10</t>
  </si>
  <si>
    <t>SERVICIOS SOCIALES Y COMPLEMENTARIOS</t>
  </si>
  <si>
    <t>Yo, Lic. Laura Segura Muñoz, cédula de identidad 6-351-393, vecina de San Isidro de Cóbano, Puntarenas,  hago constar que los datos suministrados anteriormente corresponden a las aplicaciones dadas por el Concejo Municipal de Cóbano a la totalidad de los recursos  incorporados en esta modificacion presupuestaria.</t>
  </si>
  <si>
    <t>CLASIFICADOR ECONOMICO</t>
  </si>
  <si>
    <t>CLASIFICADOR DEL GASTO</t>
  </si>
  <si>
    <t>CODIGO CE</t>
  </si>
  <si>
    <t>REBAJO</t>
  </si>
  <si>
    <t>AUMENTO</t>
  </si>
  <si>
    <t>DIFERENCIA</t>
  </si>
  <si>
    <t>RESUMEN CONTROL GASTO CORRIENTE</t>
  </si>
  <si>
    <t>MAX. PARA 2020</t>
  </si>
  <si>
    <t>MOV. PRESUPUESTO</t>
  </si>
  <si>
    <t>GASTO CORRIENTE</t>
  </si>
  <si>
    <t>SALDO P/CRECIMIENTO</t>
  </si>
  <si>
    <t>ORDINARIO 2020</t>
  </si>
  <si>
    <t>MOD Nº 01-2020</t>
  </si>
  <si>
    <t>1 (gasto corriente)</t>
  </si>
  <si>
    <t>2 (gasto capital)</t>
  </si>
  <si>
    <t>4 (sumas sin asignación)</t>
  </si>
  <si>
    <t>MOD Nº 02-2020</t>
  </si>
  <si>
    <t>Vías de comunicación</t>
  </si>
  <si>
    <t>99</t>
  </si>
  <si>
    <t>3 (transacciones financieras)</t>
  </si>
  <si>
    <t>MOD Nº 03-2020</t>
  </si>
  <si>
    <t>REGISTRO DE DEUDAS, FONDOS Y TRANSFERENCIAS</t>
  </si>
  <si>
    <t>Salario escolar</t>
  </si>
  <si>
    <t>Sumas sin asignación</t>
  </si>
  <si>
    <t>Vías de comunicación terrestre</t>
  </si>
  <si>
    <t>Mantenimiento y reparación de equipo y mobiliario de oficina</t>
  </si>
  <si>
    <t>MOD Nº 04-2020</t>
  </si>
  <si>
    <t>AMORTIZACION</t>
  </si>
  <si>
    <t>MODIFICACION PRESUPUESTARIA 05-2020</t>
  </si>
  <si>
    <t>Alquiler de maquinaria, equipo y mobiliario</t>
  </si>
  <si>
    <t>Deducibles</t>
  </si>
  <si>
    <t>Tiempo extraordinario</t>
  </si>
  <si>
    <t>Servicios de ingeniería y arquitectura</t>
  </si>
  <si>
    <t>Otros servicios de gestión y apoyo</t>
  </si>
  <si>
    <t>Equipo y mobiliario de oficina</t>
  </si>
  <si>
    <t>Sumas Libres sin asignación presupuestaria</t>
  </si>
  <si>
    <t xml:space="preserve">Maquinaria y equipo </t>
  </si>
  <si>
    <t>Mantenimiento de edificios, locales y terrenos</t>
  </si>
  <si>
    <t>Alimentos y bebidas</t>
  </si>
  <si>
    <t>Textiles y vestuario</t>
  </si>
  <si>
    <t>Transporte de bienes</t>
  </si>
  <si>
    <t xml:space="preserve"> </t>
  </si>
  <si>
    <t>Adquisición de bienes y servicios</t>
  </si>
  <si>
    <t>Contribuciones sociales</t>
  </si>
  <si>
    <t>Equipo de transporte</t>
  </si>
  <si>
    <t>Equipo de comunicación</t>
  </si>
  <si>
    <t>TABLA DE EQUIVALENCIA</t>
  </si>
  <si>
    <t>Según Clasificador Económico y Objeto del Gasto del Sector Público</t>
  </si>
  <si>
    <t>(en colones)</t>
  </si>
  <si>
    <t>Código por</t>
  </si>
  <si>
    <t>CLASIFICADOR ECONÓMICO DEL GASTO DEL SECTOR PÚBLICO</t>
  </si>
  <si>
    <t>CE</t>
  </si>
  <si>
    <t>OBG</t>
  </si>
  <si>
    <t>CLASIFICADOR POR OBJETO DEL GASTO DEL SECTOR PÚBLICO</t>
  </si>
  <si>
    <t>GASTOS CORRIENTES</t>
  </si>
  <si>
    <t>1.1</t>
  </si>
  <si>
    <t>GASTOS DE CONSUMO</t>
  </si>
  <si>
    <t>1.1.1</t>
  </si>
  <si>
    <t>1.1.1.1</t>
  </si>
  <si>
    <t xml:space="preserve">Sueldos y salarios </t>
  </si>
  <si>
    <t>0.0 1</t>
  </si>
  <si>
    <t>REMUNERACIONES BÁSICAS</t>
  </si>
  <si>
    <t>0.01.01</t>
  </si>
  <si>
    <t xml:space="preserve">Sueldos para cargos fijos </t>
  </si>
  <si>
    <t>0.01.02</t>
  </si>
  <si>
    <t>Jornales</t>
  </si>
  <si>
    <t>0.01.03</t>
  </si>
  <si>
    <t>Servicios especiales</t>
  </si>
  <si>
    <t>0.01.04</t>
  </si>
  <si>
    <t>Sueldos a base de comisión</t>
  </si>
  <si>
    <t>0.01.05</t>
  </si>
  <si>
    <t xml:space="preserve">Suplencias </t>
  </si>
  <si>
    <t>0.02</t>
  </si>
  <si>
    <t>REMUNERACIONES EVENTUALES</t>
  </si>
  <si>
    <t>0.02.01</t>
  </si>
  <si>
    <t>0.02.02</t>
  </si>
  <si>
    <t>Recargo de funciones</t>
  </si>
  <si>
    <t>0.02.03</t>
  </si>
  <si>
    <t>Disponibilidad laboral</t>
  </si>
  <si>
    <t>0.02.04</t>
  </si>
  <si>
    <t>Compensación de vacaciones</t>
  </si>
  <si>
    <t>0.02.05</t>
  </si>
  <si>
    <t>Dietas</t>
  </si>
  <si>
    <t>0.03</t>
  </si>
  <si>
    <t>INCENTIVOS SALARIALES</t>
  </si>
  <si>
    <t>0.03.01</t>
  </si>
  <si>
    <t>Retribución por años servidos</t>
  </si>
  <si>
    <t>0.03.02</t>
  </si>
  <si>
    <t>Restricción al ejercicio liberal de la profesión</t>
  </si>
  <si>
    <t>0.03.03</t>
  </si>
  <si>
    <t>0.03.04</t>
  </si>
  <si>
    <t>0.03.99</t>
  </si>
  <si>
    <t>Otros incentivos salariales</t>
  </si>
  <si>
    <t>0.99</t>
  </si>
  <si>
    <t>REMUNERACIONES DIVERSAS</t>
  </si>
  <si>
    <t>0.99.01</t>
  </si>
  <si>
    <t>Gastos de representación personal</t>
  </si>
  <si>
    <t>0.99.99</t>
  </si>
  <si>
    <t>Otras remuneraciones</t>
  </si>
  <si>
    <t>1.1.1.2</t>
  </si>
  <si>
    <t>0.04</t>
  </si>
  <si>
    <t>CONTRIBUCIONES PATRONALES AL DESARROLLO Y LA SEGURIDAD SOCIAL</t>
  </si>
  <si>
    <t>0.04.01</t>
  </si>
  <si>
    <t>Contribución Patronal al Seguro de Salud de la Caja Costarricense de Seguro Social</t>
  </si>
  <si>
    <t>0.04.02</t>
  </si>
  <si>
    <t xml:space="preserve">Contribución Patronal al Instituto Mixto de Ayuda Social </t>
  </si>
  <si>
    <t>0.04.03</t>
  </si>
  <si>
    <t xml:space="preserve">Contribución Patronal al Instituto Nacional de Aprendizaje  </t>
  </si>
  <si>
    <t>0.04.04</t>
  </si>
  <si>
    <t>Contribución Patronal al Fondo de Desarrollo Social  y Asignaciones Familiares</t>
  </si>
  <si>
    <t>0.04.05</t>
  </si>
  <si>
    <t>Contribución Patronal al Banco Popular y de Desarrollo  Comunal</t>
  </si>
  <si>
    <t>0.05</t>
  </si>
  <si>
    <t>CONTRIBUCIONES PATRONALES A FONDOS DE PENSIONES Y OTROS FONDOS DE CAPITALIZACIÓN</t>
  </si>
  <si>
    <t>0.05.01</t>
  </si>
  <si>
    <t xml:space="preserve">Contribución Patronal al Seguro de Pensiones de la Caja Costarricense de Seguro Social  </t>
  </si>
  <si>
    <t>0.05.02</t>
  </si>
  <si>
    <t xml:space="preserve">Aporte Patronal al Régimen Obligatorio de Pensiones  Complementarias </t>
  </si>
  <si>
    <t>0.05.03</t>
  </si>
  <si>
    <t xml:space="preserve">Aporte Patronal al Fondo de Capitalización Laboral </t>
  </si>
  <si>
    <t>0.05.04</t>
  </si>
  <si>
    <t>Contribución Patronal a otros fondos administrados por entes públicos</t>
  </si>
  <si>
    <t>0.05.05</t>
  </si>
  <si>
    <t>Contribución Patronal a otros fondos administrados por entes privados</t>
  </si>
  <si>
    <t>1.1.2</t>
  </si>
  <si>
    <t>ADQUISICIÓN DE BIENES Y SERVICIOS</t>
  </si>
  <si>
    <t>1.01</t>
  </si>
  <si>
    <t xml:space="preserve">ALQUILERES </t>
  </si>
  <si>
    <t>1.01.01</t>
  </si>
  <si>
    <t>Alquiler de edificios, locales y terrenos</t>
  </si>
  <si>
    <t>1.01.02</t>
  </si>
  <si>
    <t>1.01.03</t>
  </si>
  <si>
    <t>Alquiler de equipo de cómputo</t>
  </si>
  <si>
    <t>1.01.04</t>
  </si>
  <si>
    <t>Alquiler  de equipo y derechos para telecomunicaciones</t>
  </si>
  <si>
    <t>1.01.99</t>
  </si>
  <si>
    <t>Otros alquileres</t>
  </si>
  <si>
    <t>1.02</t>
  </si>
  <si>
    <t>SERVICIOS BÁSICOS</t>
  </si>
  <si>
    <t>1.02.01</t>
  </si>
  <si>
    <t xml:space="preserve">Servicio de agua y alcantarillado </t>
  </si>
  <si>
    <t>1.02.02</t>
  </si>
  <si>
    <t>Servicio de energía eléctrica</t>
  </si>
  <si>
    <t>1.02.03</t>
  </si>
  <si>
    <t>Servicio de correo</t>
  </si>
  <si>
    <t>1.02.04</t>
  </si>
  <si>
    <t>Servicio de telecomunicaciones</t>
  </si>
  <si>
    <t>1.02.99</t>
  </si>
  <si>
    <t xml:space="preserve">Otros servicios básicos </t>
  </si>
  <si>
    <t>1.03</t>
  </si>
  <si>
    <t>SERVICIOS COMERCIALES Y FINANCIEROS</t>
  </si>
  <si>
    <t>1.03.01</t>
  </si>
  <si>
    <t xml:space="preserve">Información </t>
  </si>
  <si>
    <t>1.03.02</t>
  </si>
  <si>
    <t>Publicidad y propaganda</t>
  </si>
  <si>
    <t>1.03.03</t>
  </si>
  <si>
    <t>Impresión, encuadernación y otros</t>
  </si>
  <si>
    <t>1.03.04</t>
  </si>
  <si>
    <t>1.03.05</t>
  </si>
  <si>
    <t>Servicios aduaneros</t>
  </si>
  <si>
    <t>1.03.06</t>
  </si>
  <si>
    <t>Comisiones y gastos por servicios financieros y comerciales</t>
  </si>
  <si>
    <t>1.03.07</t>
  </si>
  <si>
    <t>Servicios de tecnologías de información</t>
  </si>
  <si>
    <t>1.04</t>
  </si>
  <si>
    <t>SERVICIOS DE GESTIÓN Y APOYO</t>
  </si>
  <si>
    <t>1.04.01</t>
  </si>
  <si>
    <t>Servicios en ciencias de la salud</t>
  </si>
  <si>
    <t>1.04.02</t>
  </si>
  <si>
    <t xml:space="preserve">Servicios jurídicos </t>
  </si>
  <si>
    <t>1.04.03</t>
  </si>
  <si>
    <t>1.04.04</t>
  </si>
  <si>
    <t>Servicios en ciencias económicas y sociales</t>
  </si>
  <si>
    <t>1.04.05</t>
  </si>
  <si>
    <t>Servicios informáticos</t>
  </si>
  <si>
    <t>1.04.06</t>
  </si>
  <si>
    <t xml:space="preserve">Servicios generales </t>
  </si>
  <si>
    <t>1.04.99</t>
  </si>
  <si>
    <t>1.05</t>
  </si>
  <si>
    <t>GASTOS DE VIAJE Y DE TRANSPORTE</t>
  </si>
  <si>
    <t>1.05.01</t>
  </si>
  <si>
    <t>Transporte dentro del país</t>
  </si>
  <si>
    <t>1.05.02</t>
  </si>
  <si>
    <t>Viáticos dentro del país</t>
  </si>
  <si>
    <t>1.05.03</t>
  </si>
  <si>
    <t>Transporte en el exterior</t>
  </si>
  <si>
    <t>1.05.04</t>
  </si>
  <si>
    <t>Viáticos en el exterior</t>
  </si>
  <si>
    <t>1.06</t>
  </si>
  <si>
    <t>SEGUROS, REASEGUROS Y OTRAS OBLIGACIONES</t>
  </si>
  <si>
    <t>1.06.01</t>
  </si>
  <si>
    <t xml:space="preserve">Seguros </t>
  </si>
  <si>
    <t>1.06.02</t>
  </si>
  <si>
    <t xml:space="preserve">Reaseguros </t>
  </si>
  <si>
    <t>1.06.03</t>
  </si>
  <si>
    <t>Obligaciones por contratos de seguros</t>
  </si>
  <si>
    <t>1.07</t>
  </si>
  <si>
    <t>CAPACITACIÓN Y PROTOCOLO</t>
  </si>
  <si>
    <t>1.07.01</t>
  </si>
  <si>
    <t>Actividades de capacitación</t>
  </si>
  <si>
    <t>1.07.02</t>
  </si>
  <si>
    <t xml:space="preserve">Actividades protocolarias y sociales </t>
  </si>
  <si>
    <t>1.07.03</t>
  </si>
  <si>
    <t>Gastos de representación institucional</t>
  </si>
  <si>
    <t>1.08</t>
  </si>
  <si>
    <t>MANTENIMIENTO Y REPARACIÓN</t>
  </si>
  <si>
    <t>1.08.01</t>
  </si>
  <si>
    <t>1.08.02</t>
  </si>
  <si>
    <t>Mantenimiento de vías de comunicación</t>
  </si>
  <si>
    <t>1.08.03</t>
  </si>
  <si>
    <t>Mantenimiento de instalaciones y otras obras</t>
  </si>
  <si>
    <t>1.08.04</t>
  </si>
  <si>
    <t>Mantenimiento y reparación de maquinaria y equipo de producción</t>
  </si>
  <si>
    <t>1.08.05</t>
  </si>
  <si>
    <t>Mantenimiento y reparación de equipo de transporte</t>
  </si>
  <si>
    <t>1.08.06</t>
  </si>
  <si>
    <t>Mantenimiento y reparación de equipo de comunicación</t>
  </si>
  <si>
    <t>1.08.07</t>
  </si>
  <si>
    <t>1.08.08</t>
  </si>
  <si>
    <t>Mantenimiento y reparación de equipo de cómputo y  sistemas de informacion</t>
  </si>
  <si>
    <t>1.08.99</t>
  </si>
  <si>
    <t>Mantenimiento y reparación de otros equipos</t>
  </si>
  <si>
    <t>1.09</t>
  </si>
  <si>
    <t>IMPUESTOS</t>
  </si>
  <si>
    <t>1.09.01</t>
  </si>
  <si>
    <t>Impuestos sobre ingresos y utilidades</t>
  </si>
  <si>
    <t>1.09.02</t>
  </si>
  <si>
    <t>Impuestos sobre bienes inmuebles</t>
  </si>
  <si>
    <t>1.09.03</t>
  </si>
  <si>
    <t>Impuestos de patentes</t>
  </si>
  <si>
    <t>1.09.99</t>
  </si>
  <si>
    <t>Otros Impuestos</t>
  </si>
  <si>
    <t>1.99</t>
  </si>
  <si>
    <t>SERVICIOS DIVERSOS</t>
  </si>
  <si>
    <t>1.99.01</t>
  </si>
  <si>
    <t>Servicios de regulación</t>
  </si>
  <si>
    <t>1.99.02</t>
  </si>
  <si>
    <t>Intereses moratorios y multas</t>
  </si>
  <si>
    <t>1.99.03</t>
  </si>
  <si>
    <t>Gastos de oficinas en el exterior</t>
  </si>
  <si>
    <t>1.99.04</t>
  </si>
  <si>
    <t>Gastos de misiones especiales en el exterior</t>
  </si>
  <si>
    <t>1.99.05</t>
  </si>
  <si>
    <t>1.99.99</t>
  </si>
  <si>
    <t>Otros servicios no especificados</t>
  </si>
  <si>
    <t>2.01</t>
  </si>
  <si>
    <t>PRODUCTOS QUÍMICOS Y CONEXOS</t>
  </si>
  <si>
    <t>2.01.01</t>
  </si>
  <si>
    <t>Combustibles y lubricantes</t>
  </si>
  <si>
    <t>2.01.02</t>
  </si>
  <si>
    <t>Productos farmacéuticos y medicinales</t>
  </si>
  <si>
    <t>2.01.03</t>
  </si>
  <si>
    <t>Productos veterinarios</t>
  </si>
  <si>
    <t>2.01.04</t>
  </si>
  <si>
    <t xml:space="preserve">Tintas, pinturas y diluyentes </t>
  </si>
  <si>
    <t>2.01.99</t>
  </si>
  <si>
    <t>Otros productos químicos y conexos</t>
  </si>
  <si>
    <t>2.02</t>
  </si>
  <si>
    <t>ALIMENTOS Y PRODUCTOS AGROPECUARIOS</t>
  </si>
  <si>
    <t>2.02.01</t>
  </si>
  <si>
    <t>Productos pecuarios y otras especies</t>
  </si>
  <si>
    <t>2.02.02</t>
  </si>
  <si>
    <t>Productos agroforestales</t>
  </si>
  <si>
    <t>2.02.03</t>
  </si>
  <si>
    <t>2.02.04</t>
  </si>
  <si>
    <t>Alimentos para animales</t>
  </si>
  <si>
    <t>2.03</t>
  </si>
  <si>
    <t>MATERIALES Y PRODUCTOS DE USO EN LA CONSTRUCCIÓN Y MANTENIMIENTO</t>
  </si>
  <si>
    <t>2.03.01</t>
  </si>
  <si>
    <t>Materiales y productos metálicos</t>
  </si>
  <si>
    <t>2.03.02</t>
  </si>
  <si>
    <t>Materiales y productos minerales y asfálticos</t>
  </si>
  <si>
    <t>2.03.03</t>
  </si>
  <si>
    <t>Madera y sus derivados</t>
  </si>
  <si>
    <t>2.03.04</t>
  </si>
  <si>
    <t>Materiales y productos eléctricos, telefónicos y de cómputo</t>
  </si>
  <si>
    <t>2.03.05</t>
  </si>
  <si>
    <t>Materiales y productos de vidrio</t>
  </si>
  <si>
    <t>2.03.06</t>
  </si>
  <si>
    <t>Materiales y productos de plástico</t>
  </si>
  <si>
    <t>2.03.99</t>
  </si>
  <si>
    <t>Otros materiales y productos de uso en la construcción y mantenimiento.</t>
  </si>
  <si>
    <t>2.04</t>
  </si>
  <si>
    <t>HERRAMIENTAS, REPUESTOS Y ACCESORIOS</t>
  </si>
  <si>
    <t>2.04.01</t>
  </si>
  <si>
    <t>Herramientas e instrumentos</t>
  </si>
  <si>
    <t>2.04.02</t>
  </si>
  <si>
    <t>Repuestos y accesorios</t>
  </si>
  <si>
    <t>2.05</t>
  </si>
  <si>
    <t>BIENES PARA LA PRODUCCIÓN Y COMERCIALIZACIÓN</t>
  </si>
  <si>
    <t>2.05.01</t>
  </si>
  <si>
    <t>Materia prima</t>
  </si>
  <si>
    <t>2.05.02</t>
  </si>
  <si>
    <t>Productos terminados</t>
  </si>
  <si>
    <t>2.05.03</t>
  </si>
  <si>
    <t>Energía eléctrica</t>
  </si>
  <si>
    <t>2.05.99</t>
  </si>
  <si>
    <t>Otros bienes para la producción y comercialización</t>
  </si>
  <si>
    <t>2.99</t>
  </si>
  <si>
    <t>ÚTILES, MATERIALES Y SUMINISTROS DIVERSOS</t>
  </si>
  <si>
    <t>2.99.01</t>
  </si>
  <si>
    <t>Útiles y materiales de oficina y cómputo</t>
  </si>
  <si>
    <t>2.99.02</t>
  </si>
  <si>
    <t>Útiles y materiales médico, hospitalario y de investigación</t>
  </si>
  <si>
    <t>2.99.03</t>
  </si>
  <si>
    <t>Productos de papel, cartón e impresos</t>
  </si>
  <si>
    <t>2.99.04</t>
  </si>
  <si>
    <t>2.99.05</t>
  </si>
  <si>
    <t>Útiles y materiales de limpieza</t>
  </si>
  <si>
    <t>2.99.06</t>
  </si>
  <si>
    <t>Útiles y materiales de resguardo y seguridad</t>
  </si>
  <si>
    <t>2.99.07</t>
  </si>
  <si>
    <t>Útiles y materiales de cocina y comedor</t>
  </si>
  <si>
    <t>2.99.99</t>
  </si>
  <si>
    <t>Otros útiles, materiales y suministros diversos</t>
  </si>
  <si>
    <t>3.04</t>
  </si>
  <si>
    <t>COMISIONES Y OTROS GASTOS</t>
  </si>
  <si>
    <t>3.04.01</t>
  </si>
  <si>
    <t>Comisiones y otros gastos sobre títulos valores internos</t>
  </si>
  <si>
    <t>3.04.02</t>
  </si>
  <si>
    <t>Comisiones  y otros gastos sobre títulos valores del sector externo</t>
  </si>
  <si>
    <t>3.04.03</t>
  </si>
  <si>
    <t>Comisiones y otros gastos sobre préstamos internos</t>
  </si>
  <si>
    <t>3.04.04</t>
  </si>
  <si>
    <t>Comisiones y otros gastos sobre préstamos del sector externo</t>
  </si>
  <si>
    <t>9.01</t>
  </si>
  <si>
    <t>CUENTAS ESPECIALES DIVERSAS</t>
  </si>
  <si>
    <t>9.01.01</t>
  </si>
  <si>
    <t>Gastos confidenciales</t>
  </si>
  <si>
    <t>1.2</t>
  </si>
  <si>
    <t>INTERESES</t>
  </si>
  <si>
    <t>INTERESES Y COMISIONES</t>
  </si>
  <si>
    <t>1.2.1</t>
  </si>
  <si>
    <t>Internos</t>
  </si>
  <si>
    <t>3.01</t>
  </si>
  <si>
    <t>INTERESES SOBRE TÍTULOS VALORES</t>
  </si>
  <si>
    <t>3.01.01</t>
  </si>
  <si>
    <t>Intereses sobre títulos valores internos de corto plazo</t>
  </si>
  <si>
    <t>3.01.02</t>
  </si>
  <si>
    <t>Intereses sobre títulos valores internos de largo plazo</t>
  </si>
  <si>
    <t>3.02</t>
  </si>
  <si>
    <t>INTERESES SOBRE PRÉSTAMOS</t>
  </si>
  <si>
    <t>3.02.01</t>
  </si>
  <si>
    <t xml:space="preserve">Intereses sobre préstamos del Gobierno Central </t>
  </si>
  <si>
    <t>3.02.02</t>
  </si>
  <si>
    <t>Intereses sobre préstamos de Órganos Desconcentrados</t>
  </si>
  <si>
    <t>3.02.03</t>
  </si>
  <si>
    <t>Intereses sobre préstamos de Instituciones Descentralizadas  no Empresariales</t>
  </si>
  <si>
    <t>3.02.04</t>
  </si>
  <si>
    <t>Intereses sobre préstamos de Gobiernos Locales</t>
  </si>
  <si>
    <t>3.02.05</t>
  </si>
  <si>
    <t>Intereses sobre préstamos de Empresas Públicas no Financieras</t>
  </si>
  <si>
    <t>3.02.06</t>
  </si>
  <si>
    <t xml:space="preserve">Intereses sobre préstamos de  Instituciones Públicas Financieras   </t>
  </si>
  <si>
    <t>3.02.07</t>
  </si>
  <si>
    <t>Intereses sobre préstamos del Sector Privado</t>
  </si>
  <si>
    <t>3.03</t>
  </si>
  <si>
    <t>INTERESES SOBRE OTRAS OBLIGACIONES</t>
  </si>
  <si>
    <t>3.03.01</t>
  </si>
  <si>
    <t>Intereses sobre depósitos bancarios a la vista</t>
  </si>
  <si>
    <t>3.03.99</t>
  </si>
  <si>
    <t>Intereses sobre otras obligaciones</t>
  </si>
  <si>
    <t>3.04.05</t>
  </si>
  <si>
    <t>Diferencias por tipo de cambio</t>
  </si>
  <si>
    <t xml:space="preserve">1.2.2 </t>
  </si>
  <si>
    <t>Externos</t>
  </si>
  <si>
    <t>1.2.2</t>
  </si>
  <si>
    <t>3.01.03</t>
  </si>
  <si>
    <t>Intereses sobre títulos valores del sector externo de corto plazo</t>
  </si>
  <si>
    <t>3.01.04</t>
  </si>
  <si>
    <t>Intereses sobre títulos valores del sector externo de largo plazo</t>
  </si>
  <si>
    <t>3.02.08</t>
  </si>
  <si>
    <t>Intereses sobre préstamos del Sector Externo</t>
  </si>
  <si>
    <t>1.3</t>
  </si>
  <si>
    <t>1.3.1</t>
  </si>
  <si>
    <t xml:space="preserve">Transferencias corrientes al Sector Público </t>
  </si>
  <si>
    <t>6.01</t>
  </si>
  <si>
    <t>TRANSFERENCIAS CORRIENTES AL SECTOR PÚBLICO</t>
  </si>
  <si>
    <t>6.01.01</t>
  </si>
  <si>
    <t>Transferencias corrientes al Gobierno Central</t>
  </si>
  <si>
    <t>6.01.02</t>
  </si>
  <si>
    <t>Transferencias corrientes a Órganos Desconcentrados</t>
  </si>
  <si>
    <t>6.01.03</t>
  </si>
  <si>
    <t>Transferencias corrientes a Instituciones Descentralizadas no  Empresariales</t>
  </si>
  <si>
    <t>6.01.04</t>
  </si>
  <si>
    <t>Transferencias corrientes a Gobiernos Locales.</t>
  </si>
  <si>
    <t>6.01.05</t>
  </si>
  <si>
    <t>Transferencias corrientes a Empresas Públicas no Financieras</t>
  </si>
  <si>
    <t>6.01.06</t>
  </si>
  <si>
    <t xml:space="preserve">Transferencias corrientes a Instituciones  Públicas Financieras </t>
  </si>
  <si>
    <t>6.01.07</t>
  </si>
  <si>
    <t>Dividendos</t>
  </si>
  <si>
    <t>6.01.08</t>
  </si>
  <si>
    <t>Fondos en fideicomiso para gasto corriente</t>
  </si>
  <si>
    <t>6.01.09</t>
  </si>
  <si>
    <t>Impuestos por transferir</t>
  </si>
  <si>
    <t xml:space="preserve">Impuestos sobre la propiedad de  bienes inmuebles          </t>
  </si>
  <si>
    <t>Otros impuestos</t>
  </si>
  <si>
    <t>1.3.2</t>
  </si>
  <si>
    <t>Transferencias corrientes al Sector Privado</t>
  </si>
  <si>
    <t>6.02</t>
  </si>
  <si>
    <t>TRANSFERENCIAS CORRIENTES A PERSONAS</t>
  </si>
  <si>
    <t>6.02.01</t>
  </si>
  <si>
    <t>Becas a funcionarios</t>
  </si>
  <si>
    <t>6.02.02</t>
  </si>
  <si>
    <t>Becas a terceras personas</t>
  </si>
  <si>
    <t>6.02.03</t>
  </si>
  <si>
    <t xml:space="preserve">Ayudas a funcionarios </t>
  </si>
  <si>
    <t>6.02.99</t>
  </si>
  <si>
    <t>Otras transferencias a personas</t>
  </si>
  <si>
    <t>6.03</t>
  </si>
  <si>
    <t xml:space="preserve">PRESTACIONES </t>
  </si>
  <si>
    <t>6.03.01</t>
  </si>
  <si>
    <t>6.03.02</t>
  </si>
  <si>
    <t xml:space="preserve">Pensiones y jubilaciones contributivas </t>
  </si>
  <si>
    <t>6.03.03</t>
  </si>
  <si>
    <t xml:space="preserve">Pensiones no contributivas </t>
  </si>
  <si>
    <t>6.03.04</t>
  </si>
  <si>
    <t>Decimotercer mes de jubilaciones y pensiones</t>
  </si>
  <si>
    <t>6.03.05</t>
  </si>
  <si>
    <t>Cuota patronal de pensiones y jubilaciones contributivas y no contributivas</t>
  </si>
  <si>
    <t>6.03.99</t>
  </si>
  <si>
    <t xml:space="preserve">Otras prestaciones </t>
  </si>
  <si>
    <t>6.04</t>
  </si>
  <si>
    <t>TRANSFERENCIAS CORRIENTES A ENTIDADES PRIVADAS SIN FINES DE LUCRO</t>
  </si>
  <si>
    <t>6.04.01</t>
  </si>
  <si>
    <t>Transferencias corrientes a asociaciones</t>
  </si>
  <si>
    <t>6.04.02</t>
  </si>
  <si>
    <t xml:space="preserve">Transferencias corrientes a fundaciones          </t>
  </si>
  <si>
    <t>6.04.03</t>
  </si>
  <si>
    <t>Transferencias corrientes a cooperativas</t>
  </si>
  <si>
    <t>6.04.04</t>
  </si>
  <si>
    <t>Transferencias corrientes a otras entidades privadas sin fines de lucro</t>
  </si>
  <si>
    <t>6.05</t>
  </si>
  <si>
    <t>TRANSFERENCIAS CORRIENTES A EMPRESAS PRIVADAS</t>
  </si>
  <si>
    <t>6.05.01</t>
  </si>
  <si>
    <t>Transferencias corrientes a empresas privadas</t>
  </si>
  <si>
    <t>6.06</t>
  </si>
  <si>
    <t>OTRAS TRANSFERENCIAS CORRIENTES AL  SECTOR PRIVADO</t>
  </si>
  <si>
    <t>6.06.01</t>
  </si>
  <si>
    <t>Indemnizaciones</t>
  </si>
  <si>
    <t>6.06.02</t>
  </si>
  <si>
    <t>Reintegros o devoluciones</t>
  </si>
  <si>
    <t>1.3.3</t>
  </si>
  <si>
    <t xml:space="preserve"> Transferencias corrientes al Sector Externo</t>
  </si>
  <si>
    <t>6.07</t>
  </si>
  <si>
    <t>TRANSFERENCIAS CORRIENTES AL SECTOR EXTERNO</t>
  </si>
  <si>
    <t>6.07.01</t>
  </si>
  <si>
    <t>Transferencias corrientes a organismos internacionales</t>
  </si>
  <si>
    <t>6.07.02</t>
  </si>
  <si>
    <t xml:space="preserve">Otras transferencias corrientes al sector externo </t>
  </si>
  <si>
    <t>GASTOS DE CAPITAL</t>
  </si>
  <si>
    <t>2.1</t>
  </si>
  <si>
    <t>FORMACIÓN DE CAPITAL</t>
  </si>
  <si>
    <t>5.02</t>
  </si>
  <si>
    <t>CONSTRUCCIONES, ADICIONES Y MEJORAS</t>
  </si>
  <si>
    <t>2.1.1</t>
  </si>
  <si>
    <t>Edificaciones</t>
  </si>
  <si>
    <t>5.02.01</t>
  </si>
  <si>
    <t>Edificios</t>
  </si>
  <si>
    <t>2.1.2</t>
  </si>
  <si>
    <t>5.02.02</t>
  </si>
  <si>
    <t>5.02.03</t>
  </si>
  <si>
    <t>Vías férreas</t>
  </si>
  <si>
    <t>5.02.04</t>
  </si>
  <si>
    <t>Obras marítimas y fluviales</t>
  </si>
  <si>
    <t>5.02.05</t>
  </si>
  <si>
    <t>Aeropuertos</t>
  </si>
  <si>
    <t>2.1.3</t>
  </si>
  <si>
    <t>Obras urbanísticas</t>
  </si>
  <si>
    <t>5.02.06</t>
  </si>
  <si>
    <t>2.1.4</t>
  </si>
  <si>
    <t>Instalaciones</t>
  </si>
  <si>
    <t>5.02.07</t>
  </si>
  <si>
    <t>2.1.5</t>
  </si>
  <si>
    <t>Otras obras</t>
  </si>
  <si>
    <t>5.02.99</t>
  </si>
  <si>
    <t>Otras construcciones adiciones y mejoras</t>
  </si>
  <si>
    <t>2.2</t>
  </si>
  <si>
    <t>ADQUISICIÓN DE ACTIVOS</t>
  </si>
  <si>
    <t>2.2.1</t>
  </si>
  <si>
    <t>5.01</t>
  </si>
  <si>
    <t>MAQUINARIA, EQUIPO Y MOBILIARIO</t>
  </si>
  <si>
    <t>5.01.01</t>
  </si>
  <si>
    <t>Maquinaria y equipo para la producción</t>
  </si>
  <si>
    <t>5.01.02</t>
  </si>
  <si>
    <t>5.01.03</t>
  </si>
  <si>
    <t>5.01.04</t>
  </si>
  <si>
    <t>5.01.05</t>
  </si>
  <si>
    <t>Equipo de  cómputo</t>
  </si>
  <si>
    <t>5.01.06</t>
  </si>
  <si>
    <t>Equipo sanitario, de laboratorio e investigación</t>
  </si>
  <si>
    <t>5.01.07</t>
  </si>
  <si>
    <t>Equipo y mobiliario educacional, deportivo y recreativo</t>
  </si>
  <si>
    <t>5.01.99</t>
  </si>
  <si>
    <t>Maquinaria, equipo y mobiliario  diverso</t>
  </si>
  <si>
    <t>5.99</t>
  </si>
  <si>
    <t>BIENES DURADEROS DIVERSOS</t>
  </si>
  <si>
    <t>5.99.01</t>
  </si>
  <si>
    <t>Semovientes</t>
  </si>
  <si>
    <t>5.03</t>
  </si>
  <si>
    <t>BIENES PREEXISTENTES</t>
  </si>
  <si>
    <t>2.2.2</t>
  </si>
  <si>
    <t>Terrenos</t>
  </si>
  <si>
    <t>5.03.01</t>
  </si>
  <si>
    <t>2.2.3</t>
  </si>
  <si>
    <t>5.03.02</t>
  </si>
  <si>
    <t>Edificios preexistentes</t>
  </si>
  <si>
    <t>5.03.99</t>
  </si>
  <si>
    <t>Otras obras preexistentes</t>
  </si>
  <si>
    <t>2.2.4</t>
  </si>
  <si>
    <t>Intangibles</t>
  </si>
  <si>
    <t>5.99.03</t>
  </si>
  <si>
    <t>Bienes intangibles</t>
  </si>
  <si>
    <t>2.2.5</t>
  </si>
  <si>
    <t>Activos de valor</t>
  </si>
  <si>
    <t>5.99.02</t>
  </si>
  <si>
    <t>Piezas y obras de colección</t>
  </si>
  <si>
    <t>5.99.99</t>
  </si>
  <si>
    <t>Otros bienes duraderos</t>
  </si>
  <si>
    <t>2.3</t>
  </si>
  <si>
    <t>2.3.1</t>
  </si>
  <si>
    <t>Transferencias de capital  al Sector Público</t>
  </si>
  <si>
    <t>7.01</t>
  </si>
  <si>
    <t>TRANSFERENCIAS DE CAPITAL  AL SECTOR PÚBLICO</t>
  </si>
  <si>
    <t>7.01.01</t>
  </si>
  <si>
    <t>Transferencias  de capital al Gobierno Central</t>
  </si>
  <si>
    <t>7.01.02</t>
  </si>
  <si>
    <t>Transferencias de capital  a Órganos Desconcentrados</t>
  </si>
  <si>
    <t>7.01.03</t>
  </si>
  <si>
    <t>Transferencias de capital a Instituciones Descentralizadas no Empresariales</t>
  </si>
  <si>
    <t>7.01.04</t>
  </si>
  <si>
    <t>Transferencias de capital a Gobiernos Locales</t>
  </si>
  <si>
    <t>7.01.05</t>
  </si>
  <si>
    <t>Transferencias de capital a Empresas Públicas no Financieras</t>
  </si>
  <si>
    <t>7.01.06</t>
  </si>
  <si>
    <t>Transferencias de capital a Instituciones Públicas Financieras</t>
  </si>
  <si>
    <t>7.01.07</t>
  </si>
  <si>
    <t xml:space="preserve">Fondos en fideicomiso para gasto de capital </t>
  </si>
  <si>
    <t>2.3.2</t>
  </si>
  <si>
    <t>Transferencias de capital al Sector Privado</t>
  </si>
  <si>
    <t>7.02</t>
  </si>
  <si>
    <t>TRANSFERENCIAS DE CAPITAL  A PERSONAS</t>
  </si>
  <si>
    <t>7.02.01</t>
  </si>
  <si>
    <t>Transferencias de capital a personas</t>
  </si>
  <si>
    <t>7.03</t>
  </si>
  <si>
    <t>TRANSFERENCIAS DE CAPITAL  A ENTIDADES PRIVADAS SIN FINES DE LUCRO</t>
  </si>
  <si>
    <t>7.03.01</t>
  </si>
  <si>
    <t>Transferencias de capital a asociaciones</t>
  </si>
  <si>
    <t>7.03.02</t>
  </si>
  <si>
    <t xml:space="preserve">Transferencias de capital a fundaciones   </t>
  </si>
  <si>
    <t>7.03.03</t>
  </si>
  <si>
    <t>Transferencias de capital a cooperativas</t>
  </si>
  <si>
    <t>7.03.99</t>
  </si>
  <si>
    <t>Transferencias de capital a otras entidades privadas sin fines de lucro</t>
  </si>
  <si>
    <t>7.04</t>
  </si>
  <si>
    <t>TRANSFERENCIAS DE CAPITAL  A EMPRESAS PRIVADAS</t>
  </si>
  <si>
    <t>7.04.01</t>
  </si>
  <si>
    <t>Transferencias de capital a empresas privadas</t>
  </si>
  <si>
    <t>2.3.3</t>
  </si>
  <si>
    <t>Transferencias de capital al Sector Externo</t>
  </si>
  <si>
    <t>7.05</t>
  </si>
  <si>
    <t>TRANSFERENCIAS DE CAPITAL  AL SECTOR EXTERNO</t>
  </si>
  <si>
    <t>7.05.01</t>
  </si>
  <si>
    <t>Transferencias de capital  a Organismos Internacionales</t>
  </si>
  <si>
    <t>7.05.02</t>
  </si>
  <si>
    <t>Otras transferencias de capital al sector externo</t>
  </si>
  <si>
    <t>TRANSACCIONES FINANCIERAS</t>
  </si>
  <si>
    <t>3.1</t>
  </si>
  <si>
    <t>CONCESIÓN DE PRÉSTAMOS</t>
  </si>
  <si>
    <t>4.01</t>
  </si>
  <si>
    <t>PRÉSTAMOS</t>
  </si>
  <si>
    <t>4.01.01</t>
  </si>
  <si>
    <t>Préstamos al Gobierno Central</t>
  </si>
  <si>
    <t>4.01.02</t>
  </si>
  <si>
    <t>Préstamos a Órganos Desconcentrados</t>
  </si>
  <si>
    <t>4.01.03</t>
  </si>
  <si>
    <t>Préstamos a Instituciones Descentralizadas no  Empresariales</t>
  </si>
  <si>
    <t>4.01.04</t>
  </si>
  <si>
    <t>Préstamos a Gobiernos Locales</t>
  </si>
  <si>
    <t>4.01.05</t>
  </si>
  <si>
    <t>Préstamos a Empresas Públicas no Financieras</t>
  </si>
  <si>
    <t>4.01.06</t>
  </si>
  <si>
    <t>Préstamos a Instituciones Públicas Financieras</t>
  </si>
  <si>
    <t>4.01.07</t>
  </si>
  <si>
    <t>Préstamos al Sector Privado</t>
  </si>
  <si>
    <t>4.01.08</t>
  </si>
  <si>
    <t>Préstamos al  Sector Externo</t>
  </si>
  <si>
    <t>3.2</t>
  </si>
  <si>
    <t>ADQUISICIÓN DE VALORES</t>
  </si>
  <si>
    <t>4.02</t>
  </si>
  <si>
    <t>4.02.01</t>
  </si>
  <si>
    <t>Adquisición de valores del Gobierno Central</t>
  </si>
  <si>
    <t>4.02.02</t>
  </si>
  <si>
    <t>Adquisición de valores de Órganos Desconcentrados</t>
  </si>
  <si>
    <t>4.02.03</t>
  </si>
  <si>
    <t>Adquisición de valores de Instituciones Descentralizadas no Empresariales</t>
  </si>
  <si>
    <t>4.02.04</t>
  </si>
  <si>
    <t>Adquisición de valores de Gobiernos Locales</t>
  </si>
  <si>
    <t>4.02.05</t>
  </si>
  <si>
    <t>Adquisición de valores de Empresas Públicas no Financieras</t>
  </si>
  <si>
    <t>4.02.06</t>
  </si>
  <si>
    <t xml:space="preserve">Adquisición de valores de Instituciones Públicas  Financieras </t>
  </si>
  <si>
    <t>4.02.07</t>
  </si>
  <si>
    <t>Adquisición de valores del Sector Privado</t>
  </si>
  <si>
    <t>4.02.08</t>
  </si>
  <si>
    <t>Adquisición de valores del Sector Externo</t>
  </si>
  <si>
    <t>3.3</t>
  </si>
  <si>
    <t>AMORTIZACIÓN</t>
  </si>
  <si>
    <t>3.3.1</t>
  </si>
  <si>
    <t>Amortización interna</t>
  </si>
  <si>
    <t>8.01</t>
  </si>
  <si>
    <t>AMORTIZACIÓN DE TÍTULOS VALORES</t>
  </si>
  <si>
    <t>8.01.01</t>
  </si>
  <si>
    <t>Amortización de títulos valores internos de corto plazo</t>
  </si>
  <si>
    <t>8.01.02</t>
  </si>
  <si>
    <t>Amortización de títulos valores internos de largo plazo</t>
  </si>
  <si>
    <t>8.02</t>
  </si>
  <si>
    <t>AMORTIZACIÓN DE PRÉSTAMOS</t>
  </si>
  <si>
    <t>8.02.01</t>
  </si>
  <si>
    <t>Amortización de préstamos del  Gobierno Central</t>
  </si>
  <si>
    <t>8.02.02</t>
  </si>
  <si>
    <t>Amortización de préstamos de Órganos Desconcentrados</t>
  </si>
  <si>
    <t>8.02.03</t>
  </si>
  <si>
    <t>Amortización de préstamos de Instituciones Descentralizadas no Empresariales</t>
  </si>
  <si>
    <t>8.02.04</t>
  </si>
  <si>
    <t>Amortización de préstamos de  Gobiernos Locales</t>
  </si>
  <si>
    <t>8.02.05</t>
  </si>
  <si>
    <t>Amortización de préstamos de Empresas Públicas no Financieras</t>
  </si>
  <si>
    <t>8.02.06</t>
  </si>
  <si>
    <t xml:space="preserve">Amortización de préstamos de Instituciones Públicas Financieras </t>
  </si>
  <si>
    <t>8.02.07</t>
  </si>
  <si>
    <t>Amortización de préstamos del Sector Privado</t>
  </si>
  <si>
    <t>8.03</t>
  </si>
  <si>
    <t>AMORTIZACIÓN DE OTRAS OBLIGACIONES</t>
  </si>
  <si>
    <t>8.03.01</t>
  </si>
  <si>
    <t>Amortización de otras obligaciones</t>
  </si>
  <si>
    <t>3.3.2</t>
  </si>
  <si>
    <t>Amortización externa</t>
  </si>
  <si>
    <t>8.01.03</t>
  </si>
  <si>
    <t>Amortización de títulos valores del sector externo de corto plazo</t>
  </si>
  <si>
    <t>8.01.04</t>
  </si>
  <si>
    <t>Amortización de títulos valores del sector externo de largo plazo</t>
  </si>
  <si>
    <t>8.02.08</t>
  </si>
  <si>
    <t>Amortización de préstamos de Sector Externo</t>
  </si>
  <si>
    <t>3.4</t>
  </si>
  <si>
    <t>OTROS ACTIVOS FINANCIEROS</t>
  </si>
  <si>
    <t>4.99</t>
  </si>
  <si>
    <t>4.99.01</t>
  </si>
  <si>
    <t>Aportes de Capital a Empresas</t>
  </si>
  <si>
    <t>4.99.99</t>
  </si>
  <si>
    <t>Otros activos financieros</t>
  </si>
  <si>
    <t>SUMAS SIN ASIGNACIÓN</t>
  </si>
  <si>
    <t>9.02</t>
  </si>
  <si>
    <t>SUMAS SIN ASIGNACIÓN PRESUPUESTARIA</t>
  </si>
  <si>
    <t>9.02.01</t>
  </si>
  <si>
    <t>Sumas libres sin asignación presupuestaria</t>
  </si>
  <si>
    <t>9.02.02</t>
  </si>
  <si>
    <t>Sumas con destino específico sin asignación presupuestaria</t>
  </si>
  <si>
    <t>Total Presupuesto 2020 CLAS. ECONÓMICO</t>
  </si>
  <si>
    <t>Total Presupuesto 2020 OBJETO-GASTO</t>
  </si>
  <si>
    <t>SERVICIO DE RECOLECCION DE BASURA</t>
  </si>
  <si>
    <t>Gastos de sanidad, artículo 47 Ley 5412-73</t>
  </si>
  <si>
    <t xml:space="preserve">4.3.3.2.34     </t>
  </si>
  <si>
    <t>Mantenimiento de la red Vial Distrito de Cóbano</t>
  </si>
  <si>
    <t>Presidente                                                        Secretaria                                                                         Intendente                                                                     Presupuesto                                                      Tesorería</t>
  </si>
  <si>
    <t>I Y II</t>
  </si>
  <si>
    <t>I-04 / II-28</t>
  </si>
  <si>
    <t>08</t>
  </si>
  <si>
    <t xml:space="preserve">TRANSFERENCIAS CORRIENTES/ATENCIÓN DE EMERGENCIAS         </t>
  </si>
  <si>
    <t xml:space="preserve">Servicio   de agua  y alcantarillado   </t>
  </si>
  <si>
    <t xml:space="preserve">Mantenimiento de edificios y locales     </t>
  </si>
  <si>
    <t>3.3.1.0.00.00.0.0.000</t>
  </si>
  <si>
    <t>SUPERÁVIT LIBRE</t>
  </si>
  <si>
    <t>1.1.2.1.01.00.0.0.000</t>
  </si>
  <si>
    <t>Impuesto sobre la propiedad de bienes inmuebles Ley No. 7729</t>
  </si>
  <si>
    <t xml:space="preserve">ATENCIÓN DE EMERGENCIAS         </t>
  </si>
  <si>
    <t>MODIFICACION PRESUPUESTARIA 09-2020</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</si>
</sst>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140A]dddd\,\ dd&quot; de &quot;mmmm&quot; de &quot;yyyy"/>
    <numFmt numFmtId="179" formatCode="[$-140A]hh:mm:ss\ AM/PM"/>
    <numFmt numFmtId="180" formatCode="_([$€-2]* #,##0.00_);_([$€-2]* \(#,##0.00\);_([$€-2]* &quot;-&quot;??_)"/>
    <numFmt numFmtId="181" formatCode="0.000%"/>
    <numFmt numFmtId="182" formatCode="0.0%"/>
    <numFmt numFmtId="183" formatCode="0.0"/>
    <numFmt numFmtId="184" formatCode="_(* #,##0.000_);_(* \(#,##0.000\);_(* &quot;-&quot;??_);_(@_)"/>
    <numFmt numFmtId="185" formatCode="_(* #,##0.0000_);_(* \(#,##0.0000\);_(* &quot;-&quot;??_);_(@_)"/>
    <numFmt numFmtId="186" formatCode="0.00000000"/>
    <numFmt numFmtId="187" formatCode="0.0000000"/>
    <numFmt numFmtId="188" formatCode="0.000000"/>
    <numFmt numFmtId="189" formatCode="0.00000"/>
    <numFmt numFmtId="190" formatCode="0.0000"/>
    <numFmt numFmtId="191" formatCode="0.000"/>
    <numFmt numFmtId="192" formatCode="#,##0.00000000000_);\(#,##0.00000000000\)"/>
    <numFmt numFmtId="193" formatCode="#,##0.0"/>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_(* #,##0.0_);_(* \(#,##0.0\);_(* &quot;-&quot;??_);_(@_)"/>
    <numFmt numFmtId="199" formatCode="_(* #,##0_);_(* \(#,##0\);_(* &quot;-&quot;??_);_(@_)"/>
    <numFmt numFmtId="200" formatCode="_(* #,##0.000_);_(* \(#,##0.000\);_(* &quot;-&quot;???_);_(@_)"/>
    <numFmt numFmtId="201" formatCode="_(* #,##0.0000_);_(* \(#,##0.0000\);_(* &quot;-&quot;????_);_(@_)"/>
    <numFmt numFmtId="202" formatCode="_(* #,##0.00000000000_);_(* \(#,##0.00000000000\);_(* &quot;-&quot;???????????_);_(@_)"/>
    <numFmt numFmtId="203" formatCode="_(* #,##0.0000000000_);_(* \(#,##0.0000000000\);_(* &quot;-&quot;??????????_);_(@_)"/>
  </numFmts>
  <fonts count="67">
    <font>
      <sz val="10"/>
      <name val="Arial"/>
      <family val="0"/>
    </font>
    <font>
      <sz val="8"/>
      <name val="Arial"/>
      <family val="2"/>
    </font>
    <font>
      <u val="single"/>
      <sz val="10"/>
      <color indexed="12"/>
      <name val="Arial"/>
      <family val="2"/>
    </font>
    <font>
      <u val="single"/>
      <sz val="10"/>
      <color indexed="36"/>
      <name val="Arial"/>
      <family val="2"/>
    </font>
    <font>
      <b/>
      <sz val="12"/>
      <name val="Arial Narrow"/>
      <family val="2"/>
    </font>
    <font>
      <b/>
      <sz val="10"/>
      <name val="Arial Narrow"/>
      <family val="2"/>
    </font>
    <font>
      <b/>
      <sz val="11"/>
      <name val="Arial Narrow"/>
      <family val="2"/>
    </font>
    <font>
      <sz val="10"/>
      <name val="Arial Narrow"/>
      <family val="2"/>
    </font>
    <font>
      <sz val="11"/>
      <name val="Arial Narrow"/>
      <family val="2"/>
    </font>
    <font>
      <sz val="12"/>
      <name val="Arial Narrow"/>
      <family val="2"/>
    </font>
    <font>
      <sz val="9"/>
      <name val="Arial"/>
      <family val="2"/>
    </font>
    <font>
      <sz val="9"/>
      <name val="Arial Narrow"/>
      <family val="2"/>
    </font>
    <font>
      <sz val="8"/>
      <name val="Tahoma"/>
      <family val="2"/>
    </font>
    <font>
      <b/>
      <sz val="8"/>
      <name val="Tahoma"/>
      <family val="2"/>
    </font>
    <font>
      <sz val="10"/>
      <name val="Tahoma"/>
      <family val="2"/>
    </font>
    <font>
      <b/>
      <u val="single"/>
      <sz val="12"/>
      <name val="Tahoma"/>
      <family val="2"/>
    </font>
    <font>
      <sz val="12"/>
      <name val="Tahoma"/>
      <family val="2"/>
    </font>
    <font>
      <b/>
      <sz val="12"/>
      <name val="Tahoma"/>
      <family val="2"/>
    </font>
    <font>
      <b/>
      <sz val="9"/>
      <name val="Tahoma"/>
      <family val="2"/>
    </font>
    <font>
      <u val="single"/>
      <sz val="9"/>
      <color indexed="12"/>
      <name val="Arial"/>
      <family val="2"/>
    </font>
    <font>
      <b/>
      <sz val="9"/>
      <name val="Arial"/>
      <family val="2"/>
    </font>
    <font>
      <b/>
      <sz val="10"/>
      <name val="Arial"/>
      <family val="2"/>
    </font>
    <font>
      <b/>
      <sz val="8"/>
      <name val="Arial"/>
      <family val="2"/>
    </font>
    <font>
      <b/>
      <sz val="11"/>
      <name val="Arial"/>
      <family val="2"/>
    </font>
    <font>
      <b/>
      <sz val="12"/>
      <name val="Arial"/>
      <family val="2"/>
    </font>
    <font>
      <sz val="11"/>
      <name val="Arial"/>
      <family val="2"/>
    </font>
    <font>
      <sz val="12"/>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53"/>
      <name val="Arial Narrow"/>
      <family val="2"/>
    </font>
    <font>
      <b/>
      <sz val="10"/>
      <color indexed="53"/>
      <name val="Arial Narrow"/>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9" tint="-0.24997000396251678"/>
      <name val="Arial Narrow"/>
      <family val="2"/>
    </font>
    <font>
      <b/>
      <sz val="10"/>
      <color theme="9" tint="-0.24997000396251678"/>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indexed="43"/>
        <bgColor indexed="64"/>
      </patternFill>
    </fill>
    <fill>
      <patternFill patternType="solid">
        <fgColor indexed="4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thin"/>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180"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5" fillId="0" borderId="8" applyNumberFormat="0" applyFill="0" applyAlignment="0" applyProtection="0"/>
    <xf numFmtId="0" fontId="64" fillId="0" borderId="9" applyNumberFormat="0" applyFill="0" applyAlignment="0" applyProtection="0"/>
  </cellStyleXfs>
  <cellXfs count="393">
    <xf numFmtId="0" fontId="0" fillId="0" borderId="0" xfId="0" applyAlignment="1">
      <alignment/>
    </xf>
    <xf numFmtId="0" fontId="6" fillId="0" borderId="0" xfId="0" applyFont="1" applyAlignment="1">
      <alignment horizontal="center"/>
    </xf>
    <xf numFmtId="0" fontId="7" fillId="0" borderId="0" xfId="0" applyFont="1" applyAlignment="1">
      <alignment/>
    </xf>
    <xf numFmtId="4" fontId="7" fillId="0" borderId="0" xfId="0" applyNumberFormat="1" applyFont="1" applyAlignment="1">
      <alignment/>
    </xf>
    <xf numFmtId="0" fontId="9" fillId="0" borderId="0" xfId="0" applyFont="1" applyAlignment="1">
      <alignment/>
    </xf>
    <xf numFmtId="0" fontId="5" fillId="0" borderId="10" xfId="0" applyFont="1" applyFill="1" applyBorder="1" applyAlignment="1">
      <alignment vertical="top"/>
    </xf>
    <xf numFmtId="0" fontId="5" fillId="0" borderId="11" xfId="0" applyFont="1" applyFill="1" applyBorder="1" applyAlignment="1">
      <alignment vertical="top"/>
    </xf>
    <xf numFmtId="0" fontId="7" fillId="0" borderId="0" xfId="0" applyFont="1" applyFill="1" applyAlignment="1">
      <alignment vertical="top"/>
    </xf>
    <xf numFmtId="0" fontId="5" fillId="0" borderId="0" xfId="0" applyFont="1" applyFill="1" applyBorder="1" applyAlignment="1">
      <alignment vertical="top"/>
    </xf>
    <xf numFmtId="0" fontId="5" fillId="0" borderId="12" xfId="0" applyFont="1" applyFill="1" applyBorder="1" applyAlignment="1">
      <alignment horizontal="center" vertical="top"/>
    </xf>
    <xf numFmtId="4" fontId="5" fillId="0" borderId="0" xfId="0" applyNumberFormat="1" applyFont="1" applyFill="1" applyBorder="1" applyAlignment="1">
      <alignment vertical="top"/>
    </xf>
    <xf numFmtId="0" fontId="5" fillId="0" borderId="0" xfId="0" applyFont="1" applyFill="1" applyAlignment="1">
      <alignment vertical="top"/>
    </xf>
    <xf numFmtId="0" fontId="7" fillId="0" borderId="0" xfId="0" applyFont="1" applyFill="1" applyAlignment="1">
      <alignment horizontal="center" vertical="top"/>
    </xf>
    <xf numFmtId="4" fontId="7" fillId="0" borderId="0" xfId="0" applyNumberFormat="1" applyFont="1" applyFill="1" applyAlignment="1">
      <alignment vertical="top"/>
    </xf>
    <xf numFmtId="4" fontId="9" fillId="0" borderId="0" xfId="0" applyNumberFormat="1" applyFont="1" applyAlignment="1">
      <alignment/>
    </xf>
    <xf numFmtId="49" fontId="7" fillId="0" borderId="13"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0" fontId="5" fillId="0" borderId="15" xfId="0" applyFont="1" applyFill="1" applyBorder="1" applyAlignment="1">
      <alignment vertical="top"/>
    </xf>
    <xf numFmtId="4" fontId="5" fillId="0" borderId="11" xfId="0" applyNumberFormat="1" applyFont="1" applyFill="1" applyBorder="1" applyAlignment="1">
      <alignment horizontal="center" vertical="top"/>
    </xf>
    <xf numFmtId="4" fontId="5" fillId="0" borderId="16" xfId="0" applyNumberFormat="1" applyFont="1" applyFill="1" applyBorder="1" applyAlignment="1">
      <alignment horizontal="center" vertical="top"/>
    </xf>
    <xf numFmtId="0" fontId="5" fillId="0" borderId="14" xfId="0" applyFont="1" applyFill="1" applyBorder="1" applyAlignment="1">
      <alignment vertical="top"/>
    </xf>
    <xf numFmtId="4" fontId="7" fillId="0" borderId="14" xfId="0" applyNumberFormat="1" applyFont="1" applyFill="1" applyBorder="1" applyAlignment="1">
      <alignment horizontal="center" vertical="center" wrapText="1"/>
    </xf>
    <xf numFmtId="0" fontId="7" fillId="0" borderId="14" xfId="0" applyFont="1" applyFill="1" applyBorder="1" applyAlignment="1">
      <alignment horizontal="justify" vertical="center" wrapText="1"/>
    </xf>
    <xf numFmtId="4" fontId="11" fillId="0" borderId="0" xfId="0" applyNumberFormat="1" applyFont="1" applyFill="1" applyAlignment="1">
      <alignment vertical="top"/>
    </xf>
    <xf numFmtId="0" fontId="7" fillId="0" borderId="10" xfId="0" applyFont="1" applyFill="1" applyBorder="1" applyAlignment="1">
      <alignment horizontal="justify" vertical="center" wrapText="1"/>
    </xf>
    <xf numFmtId="49" fontId="7" fillId="0" borderId="10" xfId="0" applyNumberFormat="1" applyFont="1" applyFill="1" applyBorder="1" applyAlignment="1">
      <alignment horizontal="center" vertical="center"/>
    </xf>
    <xf numFmtId="49" fontId="7" fillId="0" borderId="17" xfId="0" applyNumberFormat="1" applyFont="1" applyFill="1" applyBorder="1" applyAlignment="1">
      <alignment vertical="center"/>
    </xf>
    <xf numFmtId="49" fontId="7" fillId="0" borderId="18" xfId="0" applyNumberFormat="1" applyFont="1" applyFill="1" applyBorder="1" applyAlignment="1">
      <alignment vertical="center"/>
    </xf>
    <xf numFmtId="49" fontId="7" fillId="0" borderId="18" xfId="0" applyNumberFormat="1" applyFont="1" applyFill="1" applyBorder="1" applyAlignment="1">
      <alignment horizontal="center" vertical="center"/>
    </xf>
    <xf numFmtId="0" fontId="5" fillId="0" borderId="18" xfId="0" applyFont="1" applyFill="1" applyBorder="1" applyAlignment="1">
      <alignment vertical="top"/>
    </xf>
    <xf numFmtId="0" fontId="7" fillId="0" borderId="18" xfId="0" applyFont="1" applyFill="1" applyBorder="1" applyAlignment="1">
      <alignment horizontal="center" vertical="top"/>
    </xf>
    <xf numFmtId="4" fontId="7" fillId="0" borderId="18" xfId="0" applyNumberFormat="1" applyFont="1" applyFill="1" applyBorder="1" applyAlignment="1">
      <alignment horizontal="center" vertical="center"/>
    </xf>
    <xf numFmtId="4" fontId="7" fillId="0" borderId="19" xfId="0" applyNumberFormat="1" applyFont="1" applyFill="1" applyBorder="1" applyAlignment="1">
      <alignment horizontal="center" vertical="center"/>
    </xf>
    <xf numFmtId="0" fontId="5" fillId="0" borderId="20" xfId="0" applyFont="1" applyFill="1" applyBorder="1" applyAlignment="1">
      <alignment vertical="top"/>
    </xf>
    <xf numFmtId="0" fontId="5" fillId="0" borderId="21" xfId="0" applyFont="1" applyFill="1" applyBorder="1" applyAlignment="1">
      <alignment vertical="top"/>
    </xf>
    <xf numFmtId="0" fontId="5" fillId="0" borderId="22" xfId="0" applyFont="1" applyFill="1" applyBorder="1" applyAlignment="1">
      <alignment vertical="top"/>
    </xf>
    <xf numFmtId="4" fontId="5" fillId="0" borderId="22" xfId="0" applyNumberFormat="1" applyFont="1" applyFill="1" applyBorder="1" applyAlignment="1">
      <alignment horizontal="center" vertical="center"/>
    </xf>
    <xf numFmtId="4" fontId="7" fillId="0" borderId="10"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top"/>
    </xf>
    <xf numFmtId="4" fontId="5" fillId="0" borderId="23" xfId="0" applyNumberFormat="1" applyFont="1" applyFill="1" applyBorder="1" applyAlignment="1">
      <alignment horizontal="center" vertical="top"/>
    </xf>
    <xf numFmtId="4" fontId="7" fillId="0" borderId="24"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xf>
    <xf numFmtId="0" fontId="7" fillId="0" borderId="18" xfId="0" applyFont="1" applyFill="1" applyBorder="1" applyAlignment="1">
      <alignment horizontal="justify" vertical="center" wrapText="1"/>
    </xf>
    <xf numFmtId="4" fontId="7" fillId="0" borderId="18" xfId="0" applyNumberFormat="1" applyFont="1" applyFill="1" applyBorder="1" applyAlignment="1">
      <alignment horizontal="center" vertical="center" wrapText="1"/>
    </xf>
    <xf numFmtId="49" fontId="10" fillId="0" borderId="10" xfId="0" applyNumberFormat="1" applyFont="1" applyBorder="1" applyAlignment="1">
      <alignment horizontal="center" vertical="center"/>
    </xf>
    <xf numFmtId="0" fontId="7" fillId="0" borderId="0" xfId="0" applyFont="1" applyFill="1" applyAlignment="1">
      <alignment vertical="center"/>
    </xf>
    <xf numFmtId="0" fontId="5" fillId="0" borderId="0" xfId="0" applyFont="1" applyFill="1" applyAlignment="1">
      <alignment vertical="center"/>
    </xf>
    <xf numFmtId="199" fontId="6" fillId="0" borderId="0" xfId="50" applyNumberFormat="1" applyFont="1" applyAlignment="1">
      <alignment horizontal="center"/>
    </xf>
    <xf numFmtId="199" fontId="7" fillId="0" borderId="0" xfId="50" applyNumberFormat="1" applyFont="1" applyAlignment="1">
      <alignment/>
    </xf>
    <xf numFmtId="199" fontId="9" fillId="0" borderId="0" xfId="50" applyNumberFormat="1" applyFont="1" applyAlignment="1">
      <alignment/>
    </xf>
    <xf numFmtId="4" fontId="20" fillId="33" borderId="10" xfId="0" applyNumberFormat="1" applyFont="1" applyFill="1" applyBorder="1" applyAlignment="1">
      <alignment horizontal="center" vertical="center" wrapText="1"/>
    </xf>
    <xf numFmtId="49" fontId="20" fillId="33" borderId="1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199" fontId="0" fillId="0" borderId="0" xfId="50" applyNumberFormat="1" applyFont="1" applyFill="1" applyBorder="1" applyAlignment="1">
      <alignment horizontal="right" vertical="center" wrapText="1"/>
    </xf>
    <xf numFmtId="0" fontId="22" fillId="0" borderId="0" xfId="0" applyFont="1" applyFill="1" applyBorder="1" applyAlignment="1">
      <alignment horizontal="center" vertical="center"/>
    </xf>
    <xf numFmtId="49" fontId="22" fillId="0" borderId="25" xfId="0" applyNumberFormat="1" applyFont="1" applyFill="1" applyBorder="1" applyAlignment="1">
      <alignment horizontal="center" vertical="center"/>
    </xf>
    <xf numFmtId="49" fontId="22" fillId="0" borderId="0" xfId="0" applyNumberFormat="1" applyFont="1" applyFill="1" applyBorder="1" applyAlignment="1">
      <alignment horizontal="center" vertical="center"/>
    </xf>
    <xf numFmtId="199" fontId="1" fillId="0" borderId="0" xfId="50" applyNumberFormat="1" applyFont="1" applyFill="1" applyBorder="1" applyAlignment="1">
      <alignment horizontal="center" vertical="center"/>
    </xf>
    <xf numFmtId="199" fontId="1" fillId="0" borderId="26" xfId="50" applyNumberFormat="1" applyFont="1" applyFill="1" applyBorder="1" applyAlignment="1">
      <alignment horizontal="center" vertical="center"/>
    </xf>
    <xf numFmtId="199" fontId="22" fillId="0" borderId="0" xfId="50" applyNumberFormat="1" applyFont="1" applyFill="1" applyBorder="1" applyAlignment="1">
      <alignment horizontal="center" vertical="center"/>
    </xf>
    <xf numFmtId="199" fontId="22" fillId="0" borderId="26" xfId="50" applyNumberFormat="1" applyFont="1" applyFill="1" applyBorder="1" applyAlignment="1">
      <alignment horizontal="center" vertical="center"/>
    </xf>
    <xf numFmtId="199" fontId="22" fillId="0" borderId="10" xfId="50" applyNumberFormat="1" applyFont="1" applyFill="1" applyBorder="1" applyAlignment="1">
      <alignment horizontal="center" vertical="center"/>
    </xf>
    <xf numFmtId="49" fontId="22" fillId="34" borderId="10" xfId="0" applyNumberFormat="1" applyFont="1" applyFill="1" applyBorder="1" applyAlignment="1">
      <alignment horizontal="center" vertical="center"/>
    </xf>
    <xf numFmtId="0" fontId="22" fillId="34" borderId="10" xfId="0" applyFont="1" applyFill="1" applyBorder="1" applyAlignment="1">
      <alignment vertical="center"/>
    </xf>
    <xf numFmtId="0" fontId="22" fillId="34" borderId="10" xfId="0" applyFont="1" applyFill="1" applyBorder="1" applyAlignment="1">
      <alignment horizontal="center" vertical="center"/>
    </xf>
    <xf numFmtId="49" fontId="1" fillId="35"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0" fontId="22" fillId="0" borderId="0" xfId="0" applyFont="1" applyFill="1" applyBorder="1" applyAlignment="1">
      <alignment vertical="center"/>
    </xf>
    <xf numFmtId="199" fontId="22" fillId="0" borderId="0" xfId="50" applyNumberFormat="1" applyFont="1" applyFill="1" applyBorder="1" applyAlignment="1">
      <alignment vertical="center"/>
    </xf>
    <xf numFmtId="199" fontId="1" fillId="0" borderId="0" xfId="50" applyNumberFormat="1" applyFont="1" applyFill="1" applyBorder="1" applyAlignment="1">
      <alignment vertical="center"/>
    </xf>
    <xf numFmtId="49" fontId="1" fillId="0" borderId="0" xfId="0" applyNumberFormat="1" applyFont="1" applyFill="1" applyAlignment="1">
      <alignment horizontal="center" vertical="center"/>
    </xf>
    <xf numFmtId="0" fontId="1" fillId="0" borderId="0" xfId="0" applyFont="1" applyFill="1" applyAlignment="1">
      <alignment vertical="center"/>
    </xf>
    <xf numFmtId="199" fontId="1" fillId="0" borderId="0" xfId="50" applyNumberFormat="1" applyFont="1" applyFill="1" applyAlignment="1">
      <alignment vertical="center"/>
    </xf>
    <xf numFmtId="49" fontId="22" fillId="0" borderId="0" xfId="0" applyNumberFormat="1" applyFont="1" applyFill="1" applyAlignment="1">
      <alignment horizontal="center" vertical="center"/>
    </xf>
    <xf numFmtId="0" fontId="65" fillId="0" borderId="0" xfId="0" applyFont="1" applyFill="1" applyAlignment="1">
      <alignment vertical="center"/>
    </xf>
    <xf numFmtId="171" fontId="65" fillId="0" borderId="0" xfId="50" applyFont="1" applyFill="1" applyAlignment="1">
      <alignment horizontal="right" vertical="center"/>
    </xf>
    <xf numFmtId="0" fontId="66" fillId="0" borderId="0" xfId="0" applyFont="1" applyFill="1" applyAlignment="1">
      <alignment vertical="center"/>
    </xf>
    <xf numFmtId="10" fontId="65" fillId="0" borderId="0" xfId="0" applyNumberFormat="1" applyFont="1" applyFill="1" applyAlignment="1">
      <alignment vertical="center"/>
    </xf>
    <xf numFmtId="4" fontId="65" fillId="0" borderId="0" xfId="0" applyNumberFormat="1" applyFont="1" applyFill="1" applyAlignment="1">
      <alignment vertical="center"/>
    </xf>
    <xf numFmtId="9" fontId="65" fillId="0" borderId="0" xfId="0" applyNumberFormat="1" applyFont="1" applyFill="1" applyAlignment="1">
      <alignment vertical="center"/>
    </xf>
    <xf numFmtId="0" fontId="22" fillId="35" borderId="0" xfId="0" applyFont="1" applyFill="1" applyBorder="1" applyAlignment="1">
      <alignment horizontal="center" vertical="center" wrapText="1"/>
    </xf>
    <xf numFmtId="171" fontId="0" fillId="0" borderId="10" xfId="50" applyFont="1" applyBorder="1" applyAlignment="1">
      <alignment/>
    </xf>
    <xf numFmtId="0" fontId="21" fillId="0" borderId="10" xfId="0" applyFont="1" applyBorder="1" applyAlignment="1">
      <alignment/>
    </xf>
    <xf numFmtId="171" fontId="0" fillId="0" borderId="10" xfId="50" applyFont="1" applyBorder="1" applyAlignment="1">
      <alignment horizontal="right"/>
    </xf>
    <xf numFmtId="171" fontId="21" fillId="0" borderId="10" xfId="50" applyFont="1" applyBorder="1" applyAlignment="1">
      <alignment horizontal="right"/>
    </xf>
    <xf numFmtId="9" fontId="21" fillId="0" borderId="10" xfId="56" applyFont="1" applyBorder="1" applyAlignment="1">
      <alignment horizontal="center"/>
    </xf>
    <xf numFmtId="0" fontId="0" fillId="0" borderId="0" xfId="0" applyFont="1" applyAlignment="1">
      <alignment/>
    </xf>
    <xf numFmtId="199" fontId="0" fillId="0" borderId="0" xfId="50" applyNumberFormat="1" applyFont="1" applyAlignment="1">
      <alignment/>
    </xf>
    <xf numFmtId="9" fontId="0" fillId="0" borderId="0" xfId="56" applyFont="1" applyAlignment="1">
      <alignment/>
    </xf>
    <xf numFmtId="0" fontId="0" fillId="0" borderId="10" xfId="0" applyFont="1" applyBorder="1" applyAlignment="1">
      <alignment/>
    </xf>
    <xf numFmtId="0" fontId="21" fillId="0" borderId="10" xfId="0" applyFont="1" applyBorder="1" applyAlignment="1">
      <alignment horizontal="left" indent="1"/>
    </xf>
    <xf numFmtId="9" fontId="21" fillId="0" borderId="10" xfId="0" applyNumberFormat="1" applyFont="1" applyBorder="1" applyAlignment="1">
      <alignment horizontal="center"/>
    </xf>
    <xf numFmtId="0" fontId="21" fillId="0" borderId="0" xfId="0" applyFont="1" applyBorder="1" applyAlignment="1">
      <alignment horizontal="center"/>
    </xf>
    <xf numFmtId="0" fontId="21" fillId="0" borderId="0" xfId="0" applyFont="1" applyBorder="1" applyAlignment="1">
      <alignment/>
    </xf>
    <xf numFmtId="199" fontId="21" fillId="0" borderId="0" xfId="50" applyNumberFormat="1" applyFont="1" applyBorder="1" applyAlignment="1">
      <alignment horizontal="right"/>
    </xf>
    <xf numFmtId="9" fontId="21" fillId="0" borderId="0" xfId="56" applyFont="1" applyBorder="1" applyAlignment="1">
      <alignment horizontal="center"/>
    </xf>
    <xf numFmtId="0" fontId="21" fillId="0" borderId="0" xfId="0" applyFont="1" applyAlignment="1">
      <alignment horizontal="center"/>
    </xf>
    <xf numFmtId="0" fontId="0" fillId="0" borderId="0" xfId="0" applyFont="1" applyAlignment="1">
      <alignment horizontal="left" indent="2"/>
    </xf>
    <xf numFmtId="171" fontId="0" fillId="0" borderId="0" xfId="50" applyFont="1" applyAlignment="1">
      <alignment/>
    </xf>
    <xf numFmtId="199" fontId="21" fillId="0" borderId="0" xfId="50" applyNumberFormat="1" applyFont="1" applyBorder="1" applyAlignment="1">
      <alignment horizontal="center"/>
    </xf>
    <xf numFmtId="171" fontId="0" fillId="0" borderId="0" xfId="50" applyFont="1" applyBorder="1" applyAlignment="1">
      <alignment horizontal="center"/>
    </xf>
    <xf numFmtId="0" fontId="0" fillId="0" borderId="10" xfId="0" applyFont="1" applyBorder="1" applyAlignment="1">
      <alignment horizontal="center"/>
    </xf>
    <xf numFmtId="199" fontId="21" fillId="0" borderId="0" xfId="50" applyNumberFormat="1" applyFont="1" applyBorder="1" applyAlignment="1">
      <alignment/>
    </xf>
    <xf numFmtId="0" fontId="24" fillId="0" borderId="0" xfId="0" applyFont="1" applyAlignment="1">
      <alignment/>
    </xf>
    <xf numFmtId="199" fontId="24" fillId="0" borderId="0" xfId="50" applyNumberFormat="1" applyFont="1" applyBorder="1" applyAlignment="1">
      <alignment/>
    </xf>
    <xf numFmtId="171" fontId="24" fillId="0" borderId="0" xfId="50" applyFont="1" applyBorder="1" applyAlignment="1">
      <alignment/>
    </xf>
    <xf numFmtId="9" fontId="24" fillId="0" borderId="10" xfId="56" applyFont="1" applyBorder="1" applyAlignment="1">
      <alignment horizontal="center"/>
    </xf>
    <xf numFmtId="49" fontId="21" fillId="0" borderId="10" xfId="0" applyNumberFormat="1" applyFont="1" applyBorder="1" applyAlignment="1">
      <alignment horizontal="center"/>
    </xf>
    <xf numFmtId="0" fontId="24" fillId="0" borderId="0" xfId="0" applyFont="1" applyBorder="1" applyAlignment="1">
      <alignment/>
    </xf>
    <xf numFmtId="9" fontId="24" fillId="0" borderId="10" xfId="0" applyNumberFormat="1" applyFont="1" applyBorder="1" applyAlignment="1">
      <alignment horizontal="center"/>
    </xf>
    <xf numFmtId="199" fontId="21" fillId="0" borderId="10" xfId="50" applyNumberFormat="1" applyFont="1" applyBorder="1" applyAlignment="1">
      <alignment/>
    </xf>
    <xf numFmtId="171" fontId="24" fillId="0" borderId="10" xfId="50" applyFont="1" applyBorder="1" applyAlignment="1">
      <alignment horizontal="right"/>
    </xf>
    <xf numFmtId="171" fontId="24" fillId="0" borderId="10" xfId="50" applyFont="1" applyBorder="1" applyAlignment="1">
      <alignment horizontal="center"/>
    </xf>
    <xf numFmtId="171" fontId="21" fillId="0" borderId="10" xfId="50" applyFont="1" applyBorder="1" applyAlignment="1">
      <alignment/>
    </xf>
    <xf numFmtId="199" fontId="21" fillId="0" borderId="0" xfId="50" applyNumberFormat="1" applyFont="1" applyAlignment="1">
      <alignment horizontal="center"/>
    </xf>
    <xf numFmtId="171" fontId="0" fillId="0" borderId="0" xfId="50" applyFont="1" applyAlignment="1">
      <alignment horizontal="center"/>
    </xf>
    <xf numFmtId="199" fontId="0" fillId="0" borderId="0" xfId="0" applyNumberFormat="1" applyFont="1" applyAlignment="1">
      <alignment/>
    </xf>
    <xf numFmtId="171" fontId="21" fillId="0" borderId="10" xfId="50" applyFont="1" applyBorder="1" applyAlignment="1">
      <alignment/>
    </xf>
    <xf numFmtId="9" fontId="0" fillId="0" borderId="10" xfId="56" applyFont="1" applyBorder="1" applyAlignment="1">
      <alignment horizontal="center"/>
    </xf>
    <xf numFmtId="171" fontId="0" fillId="0" borderId="10" xfId="50" applyFont="1" applyFill="1" applyBorder="1" applyAlignment="1">
      <alignment horizontal="right"/>
    </xf>
    <xf numFmtId="171" fontId="22" fillId="34" borderId="10" xfId="50" applyFont="1" applyFill="1" applyBorder="1" applyAlignment="1">
      <alignment vertical="center" wrapText="1"/>
    </xf>
    <xf numFmtId="171" fontId="1" fillId="35" borderId="10" xfId="50" applyFont="1" applyFill="1" applyBorder="1" applyAlignment="1">
      <alignment vertical="center" wrapText="1"/>
    </xf>
    <xf numFmtId="171" fontId="22" fillId="0" borderId="22" xfId="50" applyFont="1" applyFill="1" applyBorder="1" applyAlignment="1">
      <alignment vertical="center"/>
    </xf>
    <xf numFmtId="171" fontId="1" fillId="35" borderId="10" xfId="50" applyFont="1" applyFill="1" applyBorder="1" applyAlignment="1">
      <alignment vertical="center"/>
    </xf>
    <xf numFmtId="171" fontId="0" fillId="0" borderId="10" xfId="50" applyFont="1" applyBorder="1" applyAlignment="1">
      <alignment horizontal="center"/>
    </xf>
    <xf numFmtId="171" fontId="7" fillId="0" borderId="0" xfId="0" applyNumberFormat="1" applyFont="1" applyAlignment="1">
      <alignment/>
    </xf>
    <xf numFmtId="49" fontId="0" fillId="0" borderId="10" xfId="0" applyNumberFormat="1" applyFont="1" applyBorder="1" applyAlignment="1">
      <alignment horizontal="center" vertical="top"/>
    </xf>
    <xf numFmtId="0" fontId="10" fillId="0" borderId="10" xfId="0" applyFont="1" applyBorder="1" applyAlignment="1">
      <alignment/>
    </xf>
    <xf numFmtId="4" fontId="0" fillId="0" borderId="10" xfId="0" applyNumberFormat="1" applyFont="1" applyBorder="1" applyAlignment="1">
      <alignment horizontal="right"/>
    </xf>
    <xf numFmtId="0" fontId="10" fillId="0" borderId="10" xfId="0" applyFont="1" applyBorder="1" applyAlignment="1">
      <alignment horizontal="center" vertical="center"/>
    </xf>
    <xf numFmtId="0" fontId="10" fillId="0" borderId="10" xfId="0" applyFont="1" applyBorder="1" applyAlignment="1">
      <alignment horizontal="left" vertical="center"/>
    </xf>
    <xf numFmtId="0" fontId="10" fillId="35" borderId="10" xfId="0" applyFont="1" applyFill="1" applyBorder="1" applyAlignment="1">
      <alignment horizontal="left" vertical="center"/>
    </xf>
    <xf numFmtId="0" fontId="10" fillId="35" borderId="10" xfId="0" applyFont="1" applyFill="1" applyBorder="1" applyAlignment="1">
      <alignment horizontal="left" vertical="center" wrapText="1"/>
    </xf>
    <xf numFmtId="49" fontId="0" fillId="0" borderId="10" xfId="0" applyNumberFormat="1" applyFont="1" applyBorder="1" applyAlignment="1">
      <alignment horizontal="center"/>
    </xf>
    <xf numFmtId="9" fontId="0" fillId="0" borderId="10" xfId="0" applyNumberFormat="1" applyFont="1" applyBorder="1" applyAlignment="1">
      <alignment horizontal="center"/>
    </xf>
    <xf numFmtId="199" fontId="0" fillId="0" borderId="10" xfId="50" applyNumberFormat="1" applyFont="1" applyBorder="1" applyAlignment="1">
      <alignment/>
    </xf>
    <xf numFmtId="0" fontId="0" fillId="35" borderId="10" xfId="0" applyFont="1" applyFill="1" applyBorder="1" applyAlignment="1">
      <alignment horizontal="left" vertical="center"/>
    </xf>
    <xf numFmtId="171" fontId="10" fillId="0" borderId="10" xfId="50" applyFont="1" applyBorder="1" applyAlignment="1">
      <alignment vertical="center"/>
    </xf>
    <xf numFmtId="9" fontId="10" fillId="0" borderId="10" xfId="56" applyFont="1" applyBorder="1" applyAlignment="1">
      <alignment horizontal="center" vertical="center"/>
    </xf>
    <xf numFmtId="171" fontId="10" fillId="0" borderId="10" xfId="50" applyFont="1" applyBorder="1" applyAlignment="1">
      <alignment horizontal="right" vertical="center"/>
    </xf>
    <xf numFmtId="171" fontId="10" fillId="35" borderId="10" xfId="50" applyFont="1" applyFill="1" applyBorder="1" applyAlignment="1">
      <alignment horizontal="right" vertical="center"/>
    </xf>
    <xf numFmtId="49" fontId="0" fillId="0" borderId="10" xfId="0" applyNumberFormat="1" applyFont="1" applyBorder="1" applyAlignment="1">
      <alignment horizontal="center" vertical="center"/>
    </xf>
    <xf numFmtId="0" fontId="0" fillId="0" borderId="10" xfId="0" applyFont="1" applyBorder="1" applyAlignment="1">
      <alignment vertical="center"/>
    </xf>
    <xf numFmtId="171" fontId="0" fillId="0" borderId="10" xfId="50" applyFont="1" applyBorder="1" applyAlignment="1">
      <alignment horizontal="right" vertical="center"/>
    </xf>
    <xf numFmtId="9" fontId="0" fillId="0" borderId="10" xfId="0" applyNumberFormat="1" applyFont="1" applyBorder="1" applyAlignment="1">
      <alignment horizontal="center" vertical="center"/>
    </xf>
    <xf numFmtId="0" fontId="0" fillId="35" borderId="10" xfId="0" applyFont="1" applyFill="1" applyBorder="1" applyAlignment="1">
      <alignment horizontal="left" vertical="center" wrapText="1"/>
    </xf>
    <xf numFmtId="0" fontId="0" fillId="0" borderId="10" xfId="0" applyFont="1" applyBorder="1" applyAlignment="1">
      <alignment horizontal="left" vertical="center"/>
    </xf>
    <xf numFmtId="171" fontId="0" fillId="0" borderId="10" xfId="50" applyFont="1" applyBorder="1" applyAlignment="1">
      <alignment vertical="center"/>
    </xf>
    <xf numFmtId="9" fontId="0" fillId="0" borderId="10" xfId="56" applyFont="1" applyBorder="1" applyAlignment="1">
      <alignment horizontal="center" vertical="center"/>
    </xf>
    <xf numFmtId="49" fontId="0" fillId="0" borderId="0" xfId="0" applyNumberFormat="1" applyFont="1" applyAlignment="1">
      <alignment horizontal="center" vertical="center"/>
    </xf>
    <xf numFmtId="0" fontId="0" fillId="0" borderId="0" xfId="0" applyFont="1" applyAlignment="1">
      <alignment vertical="center"/>
    </xf>
    <xf numFmtId="199" fontId="0" fillId="0" borderId="0" xfId="50" applyNumberFormat="1" applyFont="1" applyAlignment="1">
      <alignment vertical="center"/>
    </xf>
    <xf numFmtId="0" fontId="24" fillId="0" borderId="0" xfId="0" applyFont="1" applyBorder="1" applyAlignment="1">
      <alignment horizontal="center"/>
    </xf>
    <xf numFmtId="171" fontId="10" fillId="0" borderId="0" xfId="0" applyNumberFormat="1" applyFont="1" applyFill="1" applyBorder="1" applyAlignment="1">
      <alignment horizontal="left" vertical="center" wrapText="1"/>
    </xf>
    <xf numFmtId="171" fontId="0" fillId="0" borderId="10" xfId="50" applyNumberFormat="1" applyFont="1" applyBorder="1" applyAlignment="1">
      <alignment horizontal="right" vertical="center"/>
    </xf>
    <xf numFmtId="171" fontId="23" fillId="0" borderId="10" xfId="50" applyNumberFormat="1" applyFont="1" applyBorder="1" applyAlignment="1">
      <alignment horizontal="center"/>
    </xf>
    <xf numFmtId="4" fontId="0" fillId="0" borderId="0" xfId="0" applyNumberFormat="1" applyFont="1" applyAlignment="1">
      <alignment/>
    </xf>
    <xf numFmtId="0" fontId="25" fillId="0" borderId="0" xfId="0" applyFont="1" applyAlignment="1">
      <alignment horizontal="left" indent="2"/>
    </xf>
    <xf numFmtId="0" fontId="25" fillId="0" borderId="0" xfId="0" applyFont="1" applyAlignment="1">
      <alignment/>
    </xf>
    <xf numFmtId="199" fontId="25" fillId="0" borderId="0" xfId="50" applyNumberFormat="1" applyFont="1" applyAlignment="1">
      <alignment/>
    </xf>
    <xf numFmtId="171" fontId="0" fillId="0" borderId="0" xfId="0" applyNumberFormat="1" applyFont="1" applyAlignment="1">
      <alignment/>
    </xf>
    <xf numFmtId="193" fontId="0" fillId="0" borderId="0" xfId="0" applyNumberFormat="1" applyFont="1" applyAlignment="1">
      <alignment/>
    </xf>
    <xf numFmtId="0" fontId="25" fillId="0" borderId="20" xfId="0" applyFont="1" applyBorder="1" applyAlignment="1">
      <alignment/>
    </xf>
    <xf numFmtId="0" fontId="23" fillId="0" borderId="22" xfId="0" applyFont="1" applyBorder="1" applyAlignment="1">
      <alignment horizontal="left" indent="1"/>
    </xf>
    <xf numFmtId="199" fontId="23" fillId="0" borderId="22" xfId="50" applyNumberFormat="1" applyFont="1" applyBorder="1" applyAlignment="1">
      <alignment horizontal="right"/>
    </xf>
    <xf numFmtId="10" fontId="23" fillId="0" borderId="22" xfId="0" applyNumberFormat="1" applyFont="1" applyBorder="1" applyAlignment="1">
      <alignment horizontal="center"/>
    </xf>
    <xf numFmtId="0" fontId="0" fillId="0" borderId="27" xfId="0" applyFont="1" applyBorder="1" applyAlignment="1">
      <alignment horizontal="center"/>
    </xf>
    <xf numFmtId="0" fontId="21" fillId="0" borderId="28" xfId="0" applyFont="1" applyBorder="1" applyAlignment="1">
      <alignment/>
    </xf>
    <xf numFmtId="199" fontId="21" fillId="0" borderId="28" xfId="50" applyNumberFormat="1" applyFont="1" applyBorder="1" applyAlignment="1">
      <alignment horizontal="right"/>
    </xf>
    <xf numFmtId="0" fontId="21" fillId="0" borderId="28" xfId="0" applyFont="1" applyBorder="1" applyAlignment="1">
      <alignment horizontal="center"/>
    </xf>
    <xf numFmtId="0" fontId="21" fillId="0" borderId="29" xfId="0" applyFont="1" applyBorder="1" applyAlignment="1">
      <alignment horizontal="center"/>
    </xf>
    <xf numFmtId="0" fontId="21" fillId="0" borderId="30" xfId="0" applyFont="1" applyBorder="1" applyAlignment="1">
      <alignment/>
    </xf>
    <xf numFmtId="199" fontId="21" fillId="0" borderId="30" xfId="50" applyNumberFormat="1" applyFont="1" applyBorder="1" applyAlignment="1">
      <alignment horizontal="right"/>
    </xf>
    <xf numFmtId="10" fontId="21" fillId="0" borderId="30" xfId="0" applyNumberFormat="1" applyFont="1" applyBorder="1" applyAlignment="1">
      <alignment horizontal="center"/>
    </xf>
    <xf numFmtId="199" fontId="21" fillId="0" borderId="29" xfId="50" applyNumberFormat="1" applyFont="1" applyBorder="1" applyAlignment="1">
      <alignment horizontal="right"/>
    </xf>
    <xf numFmtId="10" fontId="21" fillId="0" borderId="29" xfId="0" applyNumberFormat="1" applyFont="1" applyBorder="1" applyAlignment="1">
      <alignment horizontal="center"/>
    </xf>
    <xf numFmtId="0" fontId="0" fillId="0" borderId="31" xfId="0" applyFont="1" applyBorder="1" applyAlignment="1">
      <alignment horizontal="left" indent="2"/>
    </xf>
    <xf numFmtId="0" fontId="0" fillId="0" borderId="32" xfId="0" applyFont="1" applyBorder="1" applyAlignment="1">
      <alignment/>
    </xf>
    <xf numFmtId="199" fontId="0" fillId="0" borderId="31" xfId="50" applyNumberFormat="1" applyFont="1" applyBorder="1" applyAlignment="1">
      <alignment/>
    </xf>
    <xf numFmtId="0" fontId="0" fillId="0" borderId="31" xfId="0" applyFont="1" applyBorder="1" applyAlignment="1">
      <alignment horizontal="center"/>
    </xf>
    <xf numFmtId="199" fontId="24" fillId="0" borderId="0" xfId="50" applyNumberFormat="1" applyFont="1" applyAlignment="1">
      <alignment/>
    </xf>
    <xf numFmtId="4" fontId="24" fillId="0" borderId="0" xfId="0" applyNumberFormat="1" applyFont="1" applyAlignment="1">
      <alignment/>
    </xf>
    <xf numFmtId="199" fontId="24" fillId="0" borderId="0" xfId="50" applyNumberFormat="1" applyFont="1" applyBorder="1" applyAlignment="1">
      <alignment horizontal="center"/>
    </xf>
    <xf numFmtId="199" fontId="24" fillId="0" borderId="0" xfId="0" applyNumberFormat="1" applyFont="1" applyBorder="1" applyAlignment="1">
      <alignment horizontal="center"/>
    </xf>
    <xf numFmtId="171" fontId="7" fillId="0" borderId="0" xfId="50" applyNumberFormat="1" applyFont="1" applyFill="1" applyAlignment="1">
      <alignment horizontal="left" vertical="center"/>
    </xf>
    <xf numFmtId="171" fontId="5" fillId="0" borderId="0" xfId="50" applyNumberFormat="1" applyFont="1" applyFill="1" applyAlignment="1">
      <alignment horizontal="left" vertical="center"/>
    </xf>
    <xf numFmtId="0" fontId="7" fillId="0" borderId="0" xfId="0" applyFont="1" applyFill="1" applyAlignment="1">
      <alignment horizontal="left" vertical="center"/>
    </xf>
    <xf numFmtId="0" fontId="26" fillId="0" borderId="0" xfId="0" applyFont="1" applyAlignment="1">
      <alignment/>
    </xf>
    <xf numFmtId="171" fontId="10" fillId="0" borderId="0" xfId="50" applyFont="1" applyAlignment="1">
      <alignment/>
    </xf>
    <xf numFmtId="199" fontId="8" fillId="0" borderId="0" xfId="0" applyNumberFormat="1" applyFont="1" applyAlignment="1">
      <alignment horizontal="center"/>
    </xf>
    <xf numFmtId="199" fontId="7" fillId="0" borderId="0" xfId="0" applyNumberFormat="1" applyFont="1" applyFill="1" applyAlignment="1">
      <alignment vertical="center"/>
    </xf>
    <xf numFmtId="0" fontId="1" fillId="0" borderId="10" xfId="0" applyFont="1" applyFill="1" applyBorder="1" applyAlignment="1">
      <alignment vertical="center"/>
    </xf>
    <xf numFmtId="171" fontId="1" fillId="0" borderId="10" xfId="50" applyFont="1" applyFill="1" applyBorder="1" applyAlignment="1">
      <alignment vertical="center" wrapText="1"/>
    </xf>
    <xf numFmtId="171" fontId="24" fillId="0" borderId="0" xfId="0" applyNumberFormat="1" applyFont="1" applyAlignment="1">
      <alignment/>
    </xf>
    <xf numFmtId="0" fontId="1" fillId="35" borderId="10" xfId="0" applyFont="1" applyFill="1" applyBorder="1" applyAlignment="1">
      <alignment vertical="center" wrapText="1"/>
    </xf>
    <xf numFmtId="0" fontId="22" fillId="0" borderId="25" xfId="0" applyFont="1" applyFill="1" applyBorder="1" applyAlignment="1">
      <alignment horizontal="center" vertical="center"/>
    </xf>
    <xf numFmtId="0" fontId="22" fillId="0" borderId="26" xfId="0" applyFont="1" applyFill="1" applyBorder="1" applyAlignment="1">
      <alignment horizontal="center" vertical="center"/>
    </xf>
    <xf numFmtId="171" fontId="66" fillId="0" borderId="0" xfId="50" applyFont="1" applyFill="1" applyAlignment="1">
      <alignment horizontal="right" vertical="center"/>
    </xf>
    <xf numFmtId="171" fontId="5" fillId="0" borderId="0" xfId="0" applyNumberFormat="1" applyFont="1" applyFill="1" applyAlignment="1">
      <alignment vertical="center"/>
    </xf>
    <xf numFmtId="0" fontId="1" fillId="0" borderId="10" xfId="0" applyFont="1" applyFill="1" applyBorder="1" applyAlignment="1">
      <alignment vertical="center" wrapText="1"/>
    </xf>
    <xf numFmtId="0" fontId="1" fillId="0" borderId="0" xfId="0" applyFont="1" applyFill="1" applyBorder="1" applyAlignment="1">
      <alignment horizontal="left" vertical="center" wrapText="1"/>
    </xf>
    <xf numFmtId="171" fontId="0" fillId="0" borderId="0" xfId="50" applyFont="1" applyBorder="1" applyAlignment="1">
      <alignment horizontal="right"/>
    </xf>
    <xf numFmtId="10" fontId="0" fillId="0" borderId="10" xfId="0" applyNumberFormat="1" applyFont="1" applyBorder="1" applyAlignment="1">
      <alignment horizontal="center"/>
    </xf>
    <xf numFmtId="199" fontId="21" fillId="0" borderId="10" xfId="0" applyNumberFormat="1" applyFont="1" applyBorder="1" applyAlignment="1">
      <alignment horizontal="center"/>
    </xf>
    <xf numFmtId="199" fontId="26" fillId="0" borderId="0" xfId="50" applyNumberFormat="1" applyFont="1" applyAlignment="1">
      <alignment/>
    </xf>
    <xf numFmtId="0" fontId="21" fillId="35" borderId="10" xfId="0" applyFont="1" applyFill="1" applyBorder="1" applyAlignment="1">
      <alignment horizontal="left" vertical="center"/>
    </xf>
    <xf numFmtId="171" fontId="5" fillId="0" borderId="10" xfId="50" applyNumberFormat="1" applyFont="1" applyFill="1" applyBorder="1" applyAlignment="1">
      <alignment horizontal="left" vertical="center"/>
    </xf>
    <xf numFmtId="0" fontId="5" fillId="0" borderId="10" xfId="0" applyFont="1" applyFill="1" applyBorder="1" applyAlignment="1">
      <alignment vertical="center"/>
    </xf>
    <xf numFmtId="171" fontId="22" fillId="0" borderId="10" xfId="50" applyNumberFormat="1" applyFont="1" applyFill="1" applyBorder="1" applyAlignment="1">
      <alignment vertical="center"/>
    </xf>
    <xf numFmtId="171" fontId="5" fillId="34" borderId="10" xfId="0" applyNumberFormat="1" applyFont="1" applyFill="1" applyBorder="1" applyAlignment="1">
      <alignment vertical="center"/>
    </xf>
    <xf numFmtId="171" fontId="5" fillId="34" borderId="10" xfId="50" applyNumberFormat="1" applyFont="1" applyFill="1" applyBorder="1" applyAlignment="1">
      <alignment horizontal="center" vertical="center"/>
    </xf>
    <xf numFmtId="0" fontId="5" fillId="34" borderId="10" xfId="0" applyFont="1" applyFill="1" applyBorder="1" applyAlignment="1">
      <alignment horizontal="center" vertical="center"/>
    </xf>
    <xf numFmtId="171" fontId="5" fillId="0" borderId="0" xfId="50" applyNumberFormat="1" applyFont="1" applyFill="1" applyBorder="1" applyAlignment="1">
      <alignment horizontal="left" vertical="center"/>
    </xf>
    <xf numFmtId="0" fontId="5" fillId="0" borderId="0" xfId="0" applyFont="1" applyFill="1" applyBorder="1" applyAlignment="1">
      <alignment vertical="center"/>
    </xf>
    <xf numFmtId="171" fontId="5" fillId="34" borderId="10" xfId="50" applyNumberFormat="1" applyFont="1" applyFill="1" applyBorder="1" applyAlignment="1">
      <alignment horizontal="left" vertical="center"/>
    </xf>
    <xf numFmtId="171" fontId="5" fillId="0" borderId="0" xfId="50" applyNumberFormat="1" applyFont="1" applyFill="1" applyAlignment="1">
      <alignment vertical="center"/>
    </xf>
    <xf numFmtId="0" fontId="21" fillId="36" borderId="10" xfId="0" applyFont="1" applyFill="1" applyBorder="1" applyAlignment="1">
      <alignment horizontal="center"/>
    </xf>
    <xf numFmtId="10" fontId="21" fillId="36" borderId="10" xfId="0" applyNumberFormat="1" applyFont="1" applyFill="1" applyBorder="1" applyAlignment="1">
      <alignment horizontal="center"/>
    </xf>
    <xf numFmtId="171" fontId="0" fillId="34" borderId="10" xfId="0" applyNumberFormat="1" applyFont="1" applyFill="1" applyBorder="1" applyAlignment="1">
      <alignment horizontal="center"/>
    </xf>
    <xf numFmtId="171" fontId="0" fillId="0" borderId="10" xfId="0" applyNumberFormat="1" applyFont="1" applyBorder="1" applyAlignment="1">
      <alignment/>
    </xf>
    <xf numFmtId="171" fontId="5" fillId="0" borderId="0" xfId="50" applyFont="1" applyFill="1" applyAlignment="1">
      <alignment vertical="center"/>
    </xf>
    <xf numFmtId="0" fontId="21" fillId="37" borderId="10" xfId="0" applyFont="1" applyFill="1" applyBorder="1" applyAlignment="1">
      <alignment horizontal="center" vertical="center" wrapText="1"/>
    </xf>
    <xf numFmtId="171" fontId="22" fillId="0" borderId="0" xfId="50" applyFont="1" applyFill="1" applyBorder="1" applyAlignment="1">
      <alignment horizontal="center" vertical="center"/>
    </xf>
    <xf numFmtId="171" fontId="7" fillId="0" borderId="0" xfId="50" applyFont="1" applyFill="1" applyAlignment="1">
      <alignment vertical="center"/>
    </xf>
    <xf numFmtId="171" fontId="1" fillId="0" borderId="0" xfId="50" applyFont="1" applyFill="1" applyBorder="1" applyAlignment="1">
      <alignment horizontal="center" vertical="center"/>
    </xf>
    <xf numFmtId="171" fontId="7" fillId="0" borderId="0" xfId="0" applyNumberFormat="1" applyFont="1" applyFill="1" applyAlignment="1">
      <alignment vertical="center"/>
    </xf>
    <xf numFmtId="199" fontId="22" fillId="2" borderId="10" xfId="50" applyNumberFormat="1" applyFont="1" applyFill="1" applyBorder="1" applyAlignment="1">
      <alignment horizontal="center" vertical="center"/>
    </xf>
    <xf numFmtId="171" fontId="5" fillId="2" borderId="10" xfId="50" applyNumberFormat="1" applyFont="1" applyFill="1" applyBorder="1" applyAlignment="1">
      <alignment horizontal="left" vertical="center"/>
    </xf>
    <xf numFmtId="171" fontId="22" fillId="2" borderId="10" xfId="50" applyNumberFormat="1" applyFont="1" applyFill="1" applyBorder="1" applyAlignment="1">
      <alignment vertical="center"/>
    </xf>
    <xf numFmtId="171" fontId="5" fillId="2" borderId="10" xfId="0" applyNumberFormat="1" applyFont="1" applyFill="1" applyBorder="1" applyAlignment="1">
      <alignment vertical="center"/>
    </xf>
    <xf numFmtId="171" fontId="5" fillId="0" borderId="0" xfId="0" applyNumberFormat="1" applyFont="1" applyFill="1" applyBorder="1" applyAlignment="1">
      <alignment vertical="center"/>
    </xf>
    <xf numFmtId="0" fontId="22" fillId="34"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0" xfId="0" applyFont="1" applyFill="1" applyAlignment="1">
      <alignment horizontal="center" vertical="center"/>
    </xf>
    <xf numFmtId="0" fontId="1" fillId="0" borderId="10" xfId="0" applyFont="1" applyFill="1" applyBorder="1" applyAlignment="1">
      <alignment horizontal="left" vertical="center" wrapText="1"/>
    </xf>
    <xf numFmtId="43" fontId="9" fillId="0" borderId="0" xfId="0" applyNumberFormat="1" applyFont="1" applyAlignment="1">
      <alignment/>
    </xf>
    <xf numFmtId="0" fontId="23" fillId="0" borderId="0" xfId="0" applyFont="1" applyAlignment="1">
      <alignment/>
    </xf>
    <xf numFmtId="4" fontId="23" fillId="0" borderId="0" xfId="0" applyNumberFormat="1" applyFont="1" applyAlignment="1">
      <alignment/>
    </xf>
    <xf numFmtId="0" fontId="23" fillId="0" borderId="0" xfId="0" applyFont="1" applyBorder="1" applyAlignment="1">
      <alignment horizontal="center"/>
    </xf>
    <xf numFmtId="171" fontId="25" fillId="0" borderId="0" xfId="50" applyFont="1" applyBorder="1" applyAlignment="1">
      <alignment horizontal="center"/>
    </xf>
    <xf numFmtId="4" fontId="23" fillId="0" borderId="10" xfId="0" applyNumberFormat="1" applyFont="1" applyBorder="1" applyAlignment="1">
      <alignment horizontal="right"/>
    </xf>
    <xf numFmtId="9" fontId="23" fillId="0" borderId="10" xfId="56" applyFont="1" applyBorder="1" applyAlignment="1">
      <alignment horizontal="center"/>
    </xf>
    <xf numFmtId="4" fontId="23" fillId="0" borderId="0" xfId="0" applyNumberFormat="1" applyFont="1" applyBorder="1" applyAlignment="1">
      <alignment/>
    </xf>
    <xf numFmtId="171" fontId="25" fillId="0" borderId="0" xfId="50" applyFont="1" applyBorder="1" applyAlignment="1">
      <alignment/>
    </xf>
    <xf numFmtId="171" fontId="23" fillId="0" borderId="0" xfId="0" applyNumberFormat="1" applyFont="1" applyAlignment="1">
      <alignment/>
    </xf>
    <xf numFmtId="49" fontId="23" fillId="0" borderId="0" xfId="0" applyNumberFormat="1" applyFont="1" applyAlignment="1">
      <alignment horizontal="center"/>
    </xf>
    <xf numFmtId="0" fontId="23" fillId="35" borderId="0" xfId="0" applyFont="1" applyFill="1" applyAlignment="1">
      <alignment/>
    </xf>
    <xf numFmtId="171" fontId="25" fillId="0" borderId="0" xfId="0" applyNumberFormat="1" applyFont="1" applyAlignment="1">
      <alignment/>
    </xf>
    <xf numFmtId="0" fontId="0" fillId="0" borderId="0" xfId="0" applyFont="1" applyBorder="1" applyAlignment="1">
      <alignment/>
    </xf>
    <xf numFmtId="0" fontId="0" fillId="0" borderId="33" xfId="0" applyFont="1" applyBorder="1" applyAlignment="1">
      <alignment/>
    </xf>
    <xf numFmtId="171" fontId="0" fillId="0" borderId="33" xfId="50" applyFont="1" applyFill="1" applyBorder="1" applyAlignment="1">
      <alignment/>
    </xf>
    <xf numFmtId="0" fontId="21" fillId="0" borderId="34" xfId="0" applyFont="1" applyFill="1" applyBorder="1" applyAlignment="1">
      <alignment horizontal="center"/>
    </xf>
    <xf numFmtId="0" fontId="0" fillId="0" borderId="34" xfId="0" applyFont="1" applyBorder="1" applyAlignment="1">
      <alignment/>
    </xf>
    <xf numFmtId="171" fontId="0" fillId="0" borderId="0" xfId="50" applyFont="1" applyFill="1" applyAlignment="1">
      <alignment/>
    </xf>
    <xf numFmtId="0" fontId="21" fillId="0" borderId="35" xfId="0" applyFont="1" applyFill="1" applyBorder="1" applyAlignment="1">
      <alignment horizontal="center"/>
    </xf>
    <xf numFmtId="0" fontId="21" fillId="0" borderId="36" xfId="0" applyFont="1" applyBorder="1" applyAlignment="1">
      <alignment horizontal="center"/>
    </xf>
    <xf numFmtId="171" fontId="0" fillId="0" borderId="0" xfId="50" applyFont="1" applyFill="1" applyBorder="1" applyAlignment="1">
      <alignment/>
    </xf>
    <xf numFmtId="0" fontId="0" fillId="0" borderId="0" xfId="0" applyFont="1" applyFill="1" applyAlignment="1">
      <alignment/>
    </xf>
    <xf numFmtId="0" fontId="21" fillId="0" borderId="0" xfId="0" applyFont="1" applyBorder="1" applyAlignment="1">
      <alignment horizontal="right"/>
    </xf>
    <xf numFmtId="171" fontId="21" fillId="0" borderId="0" xfId="50" applyFont="1" applyFill="1" applyBorder="1" applyAlignment="1">
      <alignment/>
    </xf>
    <xf numFmtId="0" fontId="21" fillId="0" borderId="0" xfId="0" applyFont="1" applyFill="1" applyBorder="1" applyAlignment="1">
      <alignment/>
    </xf>
    <xf numFmtId="0" fontId="21" fillId="0" borderId="0" xfId="0" applyFont="1" applyAlignment="1">
      <alignment/>
    </xf>
    <xf numFmtId="0" fontId="0" fillId="0" borderId="0" xfId="0" applyFont="1" applyFill="1" applyBorder="1" applyAlignment="1">
      <alignment/>
    </xf>
    <xf numFmtId="171" fontId="21" fillId="0" borderId="0" xfId="50" applyFont="1" applyFill="1" applyAlignment="1">
      <alignment/>
    </xf>
    <xf numFmtId="0" fontId="27" fillId="0" borderId="0" xfId="0" applyFont="1" applyBorder="1" applyAlignment="1">
      <alignment/>
    </xf>
    <xf numFmtId="171" fontId="21" fillId="0" borderId="0" xfId="50" applyFont="1" applyFill="1" applyAlignment="1">
      <alignment horizontal="right"/>
    </xf>
    <xf numFmtId="171" fontId="0" fillId="0" borderId="0" xfId="0" applyNumberFormat="1" applyFont="1" applyBorder="1" applyAlignment="1">
      <alignment/>
    </xf>
    <xf numFmtId="0" fontId="0" fillId="0" borderId="0" xfId="0" applyFont="1" applyBorder="1" applyAlignment="1">
      <alignment horizontal="right"/>
    </xf>
    <xf numFmtId="171" fontId="0" fillId="0" borderId="0" xfId="50" applyFont="1" applyFill="1" applyAlignment="1">
      <alignment horizontal="right"/>
    </xf>
    <xf numFmtId="3" fontId="0" fillId="0" borderId="0" xfId="0" applyNumberFormat="1" applyFont="1" applyAlignment="1">
      <alignment/>
    </xf>
    <xf numFmtId="0" fontId="0" fillId="0" borderId="0" xfId="0" applyFont="1" applyFill="1" applyBorder="1" applyAlignment="1">
      <alignment horizontal="right"/>
    </xf>
    <xf numFmtId="0" fontId="21" fillId="0" borderId="0" xfId="0" applyFont="1" applyFill="1" applyBorder="1" applyAlignment="1">
      <alignment horizontal="right"/>
    </xf>
    <xf numFmtId="4" fontId="0" fillId="0" borderId="0" xfId="0" applyNumberFormat="1" applyFont="1" applyBorder="1" applyAlignment="1">
      <alignment/>
    </xf>
    <xf numFmtId="3" fontId="0" fillId="0" borderId="0" xfId="0" applyNumberFormat="1" applyFont="1" applyBorder="1" applyAlignment="1">
      <alignment/>
    </xf>
    <xf numFmtId="171" fontId="0" fillId="0" borderId="0" xfId="50" applyFont="1" applyBorder="1" applyAlignment="1">
      <alignment/>
    </xf>
    <xf numFmtId="0" fontId="0" fillId="0" borderId="35" xfId="0" applyFont="1" applyBorder="1" applyAlignment="1">
      <alignment/>
    </xf>
    <xf numFmtId="171" fontId="0" fillId="0" borderId="35" xfId="50" applyFont="1" applyFill="1" applyBorder="1" applyAlignment="1">
      <alignment/>
    </xf>
    <xf numFmtId="0" fontId="0" fillId="0" borderId="35" xfId="0" applyFont="1" applyFill="1" applyBorder="1" applyAlignment="1">
      <alignment horizontal="right"/>
    </xf>
    <xf numFmtId="0" fontId="0" fillId="0" borderId="35" xfId="0" applyFont="1" applyBorder="1" applyAlignment="1">
      <alignment horizontal="right"/>
    </xf>
    <xf numFmtId="171" fontId="0" fillId="0" borderId="0" xfId="50" applyFont="1" applyFill="1" applyBorder="1" applyAlignment="1">
      <alignment horizontal="right"/>
    </xf>
    <xf numFmtId="0" fontId="27" fillId="0" borderId="0" xfId="0" applyFont="1" applyFill="1" applyBorder="1" applyAlignment="1">
      <alignment/>
    </xf>
    <xf numFmtId="49" fontId="21" fillId="0" borderId="0" xfId="0" applyNumberFormat="1" applyFont="1" applyBorder="1" applyAlignment="1">
      <alignment/>
    </xf>
    <xf numFmtId="0" fontId="0" fillId="0" borderId="0" xfId="0" applyFont="1" applyBorder="1" applyAlignment="1">
      <alignment horizontal="center"/>
    </xf>
    <xf numFmtId="0" fontId="21" fillId="34" borderId="10" xfId="0" applyFont="1" applyFill="1" applyBorder="1" applyAlignment="1">
      <alignment/>
    </xf>
    <xf numFmtId="171" fontId="21" fillId="34" borderId="10" xfId="50" applyFont="1" applyFill="1" applyBorder="1" applyAlignment="1">
      <alignment/>
    </xf>
    <xf numFmtId="0" fontId="21" fillId="34" borderId="0" xfId="0" applyFont="1" applyFill="1" applyAlignment="1">
      <alignment/>
    </xf>
    <xf numFmtId="171" fontId="0" fillId="34" borderId="0" xfId="0" applyNumberFormat="1" applyFont="1" applyFill="1" applyBorder="1" applyAlignment="1">
      <alignment/>
    </xf>
    <xf numFmtId="0" fontId="0" fillId="34" borderId="0" xfId="0" applyFont="1" applyFill="1" applyBorder="1" applyAlignment="1">
      <alignment/>
    </xf>
    <xf numFmtId="0" fontId="0" fillId="34" borderId="0" xfId="0" applyFont="1" applyFill="1" applyAlignment="1">
      <alignment/>
    </xf>
    <xf numFmtId="0" fontId="0" fillId="0" borderId="0" xfId="0" applyFont="1" applyFill="1" applyBorder="1" applyAlignment="1">
      <alignment wrapText="1"/>
    </xf>
    <xf numFmtId="0" fontId="22" fillId="0" borderId="0" xfId="0" applyFont="1" applyFill="1" applyAlignment="1">
      <alignment vertical="center"/>
    </xf>
    <xf numFmtId="49" fontId="22" fillId="0" borderId="10" xfId="0" applyNumberFormat="1" applyFont="1" applyFill="1" applyBorder="1" applyAlignment="1">
      <alignment horizontal="center" vertical="center"/>
    </xf>
    <xf numFmtId="0" fontId="21" fillId="34"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21" fillId="34" borderId="10" xfId="0" applyFont="1" applyFill="1" applyBorder="1" applyAlignment="1">
      <alignment vertical="center" wrapText="1"/>
    </xf>
    <xf numFmtId="182" fontId="65" fillId="0" borderId="0" xfId="0" applyNumberFormat="1" applyFont="1" applyFill="1" applyAlignment="1">
      <alignment vertical="center"/>
    </xf>
    <xf numFmtId="0" fontId="0" fillId="34" borderId="10" xfId="0" applyFont="1" applyFill="1" applyBorder="1" applyAlignment="1">
      <alignment vertical="center" wrapText="1"/>
    </xf>
    <xf numFmtId="0" fontId="0" fillId="38" borderId="10" xfId="0" applyFont="1" applyFill="1" applyBorder="1" applyAlignment="1">
      <alignment vertical="center" wrapText="1"/>
    </xf>
    <xf numFmtId="0" fontId="0" fillId="38"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38" borderId="10" xfId="0" applyFont="1" applyFill="1" applyBorder="1" applyAlignment="1">
      <alignment horizontal="center" vertical="center" wrapText="1"/>
    </xf>
    <xf numFmtId="0" fontId="10" fillId="0" borderId="0" xfId="0" applyFont="1" applyAlignment="1">
      <alignment vertical="center" wrapText="1"/>
    </xf>
    <xf numFmtId="0" fontId="1" fillId="0" borderId="0" xfId="0" applyFont="1" applyAlignment="1">
      <alignment vertical="center" wrapText="1"/>
    </xf>
    <xf numFmtId="3" fontId="10" fillId="0" borderId="0" xfId="0" applyNumberFormat="1" applyFont="1" applyAlignment="1">
      <alignment vertical="center" wrapText="1"/>
    </xf>
    <xf numFmtId="4" fontId="10" fillId="0" borderId="0" xfId="0" applyNumberFormat="1" applyFont="1" applyAlignment="1">
      <alignment vertical="center" wrapText="1"/>
    </xf>
    <xf numFmtId="49" fontId="10" fillId="0" borderId="0" xfId="0" applyNumberFormat="1" applyFont="1" applyAlignment="1">
      <alignment vertical="center" wrapText="1"/>
    </xf>
    <xf numFmtId="199" fontId="19" fillId="0" borderId="0" xfId="50" applyNumberFormat="1" applyFont="1" applyAlignment="1" applyProtection="1">
      <alignment vertical="center" wrapText="1"/>
      <protection/>
    </xf>
    <xf numFmtId="199" fontId="10" fillId="0" borderId="0" xfId="50" applyNumberFormat="1" applyFont="1" applyAlignment="1">
      <alignment vertical="center" wrapText="1"/>
    </xf>
    <xf numFmtId="0" fontId="22" fillId="33" borderId="10" xfId="0" applyFont="1" applyFill="1" applyBorder="1" applyAlignment="1">
      <alignment horizontal="center" vertical="center" wrapText="1"/>
    </xf>
    <xf numFmtId="3" fontId="20" fillId="33" borderId="10" xfId="0" applyNumberFormat="1" applyFont="1" applyFill="1" applyBorder="1" applyAlignment="1">
      <alignment horizontal="center" vertical="center" wrapText="1"/>
    </xf>
    <xf numFmtId="0" fontId="20" fillId="33" borderId="10" xfId="0" applyFont="1" applyFill="1" applyBorder="1" applyAlignment="1">
      <alignment horizontal="center" vertical="center" wrapText="1"/>
    </xf>
    <xf numFmtId="199" fontId="20" fillId="33" borderId="10" xfId="50" applyNumberFormat="1" applyFont="1" applyFill="1" applyBorder="1" applyAlignment="1">
      <alignment horizontal="center" vertical="center" wrapText="1"/>
    </xf>
    <xf numFmtId="0" fontId="10" fillId="0" borderId="0" xfId="0" applyFont="1" applyAlignment="1">
      <alignment horizontal="center" vertical="center" wrapText="1"/>
    </xf>
    <xf numFmtId="0" fontId="20" fillId="0" borderId="0" xfId="0" applyFont="1" applyAlignment="1">
      <alignment horizontal="center" vertical="center" wrapText="1"/>
    </xf>
    <xf numFmtId="0" fontId="1" fillId="33" borderId="10" xfId="0" applyFont="1" applyFill="1" applyBorder="1" applyAlignment="1">
      <alignment vertical="center" wrapText="1"/>
    </xf>
    <xf numFmtId="3" fontId="10" fillId="33" borderId="10" xfId="0" applyNumberFormat="1" applyFont="1" applyFill="1" applyBorder="1" applyAlignment="1">
      <alignment vertical="center" wrapText="1"/>
    </xf>
    <xf numFmtId="0" fontId="10" fillId="33" borderId="10" xfId="0" applyFont="1" applyFill="1" applyBorder="1" applyAlignment="1">
      <alignment vertical="center" wrapText="1"/>
    </xf>
    <xf numFmtId="199" fontId="10" fillId="33" borderId="10" xfId="50" applyNumberFormat="1" applyFont="1" applyFill="1" applyBorder="1" applyAlignment="1">
      <alignment vertical="center" wrapText="1"/>
    </xf>
    <xf numFmtId="171" fontId="21" fillId="34" borderId="10" xfId="50" applyFont="1" applyFill="1" applyBorder="1" applyAlignment="1">
      <alignment vertical="center" wrapText="1"/>
    </xf>
    <xf numFmtId="49" fontId="21" fillId="34" borderId="10" xfId="0" applyNumberFormat="1" applyFont="1" applyFill="1" applyBorder="1" applyAlignment="1">
      <alignment horizontal="center" vertical="center" wrapText="1"/>
    </xf>
    <xf numFmtId="0" fontId="20" fillId="0" borderId="0" xfId="0" applyFont="1" applyFill="1" applyAlignment="1">
      <alignment vertical="center" wrapText="1"/>
    </xf>
    <xf numFmtId="171" fontId="0" fillId="0" borderId="10" xfId="50" applyFont="1" applyFill="1" applyBorder="1" applyAlignment="1">
      <alignment vertical="center" wrapText="1"/>
    </xf>
    <xf numFmtId="0" fontId="10" fillId="0" borderId="0" xfId="0" applyFont="1" applyFill="1" applyAlignment="1">
      <alignment vertical="center" wrapText="1"/>
    </xf>
    <xf numFmtId="171" fontId="10" fillId="0" borderId="0" xfId="50" applyFont="1" applyFill="1" applyAlignment="1">
      <alignment vertical="center" wrapText="1"/>
    </xf>
    <xf numFmtId="171" fontId="0" fillId="38" borderId="10" xfId="50" applyFont="1" applyFill="1" applyBorder="1" applyAlignment="1">
      <alignment vertical="center" wrapText="1"/>
    </xf>
    <xf numFmtId="49" fontId="0" fillId="38" borderId="10" xfId="0" applyNumberFormat="1" applyFont="1" applyFill="1" applyBorder="1" applyAlignment="1">
      <alignment horizontal="center" vertical="center" wrapText="1"/>
    </xf>
    <xf numFmtId="171" fontId="21" fillId="34" borderId="10" xfId="5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171" fontId="0" fillId="34" borderId="10" xfId="50" applyFont="1" applyFill="1" applyBorder="1" applyAlignment="1">
      <alignment vertical="center" wrapText="1"/>
    </xf>
    <xf numFmtId="171" fontId="0" fillId="0" borderId="10" xfId="50" applyFont="1" applyFill="1" applyBorder="1" applyAlignment="1">
      <alignment horizontal="left" vertical="center" wrapText="1"/>
    </xf>
    <xf numFmtId="171" fontId="0" fillId="38" borderId="10" xfId="50" applyFont="1" applyFill="1" applyBorder="1" applyAlignment="1">
      <alignment horizontal="left" vertical="center" wrapText="1"/>
    </xf>
    <xf numFmtId="0" fontId="0" fillId="0" borderId="10" xfId="0" applyFont="1" applyBorder="1" applyAlignment="1">
      <alignment vertical="center" wrapText="1"/>
    </xf>
    <xf numFmtId="0" fontId="21" fillId="0" borderId="10" xfId="0" applyFont="1" applyBorder="1" applyAlignment="1">
      <alignment vertical="center" wrapText="1"/>
    </xf>
    <xf numFmtId="171" fontId="21" fillId="39" borderId="10" xfId="50" applyFont="1" applyFill="1" applyBorder="1" applyAlignment="1">
      <alignment vertical="center" wrapText="1"/>
    </xf>
    <xf numFmtId="1" fontId="0"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171" fontId="10" fillId="0" borderId="0" xfId="0" applyNumberFormat="1" applyFont="1" applyAlignment="1">
      <alignment vertical="center" wrapText="1"/>
    </xf>
    <xf numFmtId="171" fontId="10" fillId="0" borderId="0" xfId="50" applyFont="1" applyAlignment="1">
      <alignment vertical="center" wrapText="1"/>
    </xf>
    <xf numFmtId="0" fontId="10" fillId="0" borderId="0" xfId="0" applyFont="1" applyAlignment="1">
      <alignment horizontal="left" vertical="center" wrapText="1"/>
    </xf>
    <xf numFmtId="0" fontId="23" fillId="0" borderId="0" xfId="0" applyFont="1" applyAlignment="1">
      <alignment horizontal="center"/>
    </xf>
    <xf numFmtId="0" fontId="23" fillId="0" borderId="10" xfId="0" applyFont="1" applyBorder="1" applyAlignment="1">
      <alignment horizontal="center"/>
    </xf>
    <xf numFmtId="0" fontId="23" fillId="0" borderId="0" xfId="0" applyFont="1" applyBorder="1" applyAlignment="1">
      <alignment horizontal="center"/>
    </xf>
    <xf numFmtId="0" fontId="24" fillId="0" borderId="10" xfId="0" applyFont="1" applyBorder="1" applyAlignment="1">
      <alignment horizontal="center"/>
    </xf>
    <xf numFmtId="0" fontId="21" fillId="0" borderId="0" xfId="0" applyFont="1" applyBorder="1" applyAlignment="1">
      <alignment horizontal="center"/>
    </xf>
    <xf numFmtId="0" fontId="21" fillId="0" borderId="0" xfId="0" applyFont="1" applyAlignment="1">
      <alignment horizontal="center"/>
    </xf>
    <xf numFmtId="0" fontId="24" fillId="0" borderId="0" xfId="0" applyFont="1" applyAlignment="1">
      <alignment horizontal="center"/>
    </xf>
    <xf numFmtId="0" fontId="24" fillId="0" borderId="0" xfId="0" applyFont="1" applyBorder="1" applyAlignment="1">
      <alignment horizontal="center"/>
    </xf>
    <xf numFmtId="0" fontId="6" fillId="0" borderId="0" xfId="0" applyFont="1" applyAlignment="1">
      <alignment horizontal="center"/>
    </xf>
    <xf numFmtId="0" fontId="4" fillId="0" borderId="0" xfId="0" applyFont="1" applyAlignment="1">
      <alignment horizontal="center"/>
    </xf>
    <xf numFmtId="0" fontId="5" fillId="0" borderId="37" xfId="0" applyFont="1" applyFill="1" applyBorder="1" applyAlignment="1">
      <alignment horizontal="center" vertical="top"/>
    </xf>
    <xf numFmtId="0" fontId="5" fillId="0" borderId="38" xfId="0" applyFont="1" applyFill="1" applyBorder="1" applyAlignment="1">
      <alignment horizontal="center" vertical="top"/>
    </xf>
    <xf numFmtId="0" fontId="5" fillId="0" borderId="39" xfId="0" applyFont="1" applyFill="1" applyBorder="1" applyAlignment="1">
      <alignment horizontal="center" vertical="top"/>
    </xf>
    <xf numFmtId="171" fontId="5" fillId="0" borderId="0" xfId="50" applyNumberFormat="1" applyFont="1" applyFill="1" applyAlignment="1">
      <alignment horizontal="center" vertical="center"/>
    </xf>
    <xf numFmtId="0" fontId="5" fillId="0" borderId="0" xfId="0" applyFont="1" applyFill="1" applyAlignment="1">
      <alignment horizontal="center" vertical="center"/>
    </xf>
    <xf numFmtId="0" fontId="22" fillId="0" borderId="40"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41"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26" xfId="0" applyFont="1" applyFill="1" applyBorder="1" applyAlignment="1">
      <alignment horizontal="center" vertical="center"/>
    </xf>
    <xf numFmtId="49" fontId="22" fillId="0" borderId="42" xfId="0" applyNumberFormat="1" applyFont="1" applyFill="1" applyBorder="1" applyAlignment="1">
      <alignment horizontal="center" vertical="center"/>
    </xf>
    <xf numFmtId="49" fontId="22" fillId="0" borderId="43" xfId="0" applyNumberFormat="1" applyFont="1" applyFill="1" applyBorder="1" applyAlignment="1">
      <alignment horizontal="center" vertical="center"/>
    </xf>
    <xf numFmtId="49" fontId="22" fillId="0" borderId="44" xfId="0" applyNumberFormat="1" applyFont="1" applyFill="1" applyBorder="1" applyAlignment="1">
      <alignment horizontal="center" vertical="center"/>
    </xf>
    <xf numFmtId="0" fontId="1" fillId="0" borderId="4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46" xfId="0" applyFont="1" applyFill="1" applyBorder="1" applyAlignment="1">
      <alignment horizontal="center" vertical="center"/>
    </xf>
    <xf numFmtId="49" fontId="22" fillId="0" borderId="18" xfId="0" applyNumberFormat="1" applyFont="1" applyFill="1" applyBorder="1" applyAlignment="1">
      <alignment horizontal="center" vertical="center" textRotation="90" wrapText="1"/>
    </xf>
    <xf numFmtId="49" fontId="22" fillId="0" borderId="14" xfId="0" applyNumberFormat="1" applyFont="1" applyFill="1" applyBorder="1" applyAlignment="1">
      <alignment horizontal="center" vertical="center" textRotation="90" wrapText="1"/>
    </xf>
    <xf numFmtId="49" fontId="22" fillId="0" borderId="40" xfId="0" applyNumberFormat="1" applyFont="1" applyFill="1" applyBorder="1" applyAlignment="1">
      <alignment horizontal="center" vertical="center" wrapText="1"/>
    </xf>
    <xf numFmtId="49" fontId="22" fillId="0" borderId="34" xfId="0" applyNumberFormat="1" applyFont="1" applyFill="1" applyBorder="1" applyAlignment="1">
      <alignment horizontal="center" vertical="center" wrapText="1"/>
    </xf>
    <xf numFmtId="49" fontId="22" fillId="0" borderId="41" xfId="0" applyNumberFormat="1" applyFont="1" applyFill="1" applyBorder="1" applyAlignment="1">
      <alignment horizontal="center" vertical="center" wrapText="1"/>
    </xf>
    <xf numFmtId="49" fontId="22" fillId="0" borderId="42" xfId="0" applyNumberFormat="1" applyFont="1" applyFill="1" applyBorder="1" applyAlignment="1">
      <alignment horizontal="center" vertical="center" wrapText="1"/>
    </xf>
    <xf numFmtId="49" fontId="22" fillId="0" borderId="43" xfId="0" applyNumberFormat="1" applyFont="1" applyFill="1" applyBorder="1" applyAlignment="1">
      <alignment horizontal="center" vertical="center" wrapText="1"/>
    </xf>
    <xf numFmtId="49" fontId="22" fillId="0" borderId="44" xfId="0" applyNumberFormat="1" applyFont="1" applyFill="1" applyBorder="1" applyAlignment="1">
      <alignment horizontal="center" vertical="center" wrapText="1"/>
    </xf>
    <xf numFmtId="0" fontId="22" fillId="0" borderId="18"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42" xfId="0" applyFont="1" applyFill="1" applyBorder="1" applyAlignment="1">
      <alignment horizontal="center" vertical="center"/>
    </xf>
    <xf numFmtId="0" fontId="22" fillId="0" borderId="43" xfId="0" applyFont="1" applyFill="1" applyBorder="1" applyAlignment="1">
      <alignment horizontal="center" vertical="center"/>
    </xf>
    <xf numFmtId="0" fontId="22" fillId="0" borderId="44" xfId="0" applyFont="1" applyFill="1" applyBorder="1" applyAlignment="1">
      <alignment horizontal="center" vertical="center"/>
    </xf>
    <xf numFmtId="49" fontId="22" fillId="0" borderId="20" xfId="0" applyNumberFormat="1" applyFont="1" applyFill="1" applyBorder="1" applyAlignment="1">
      <alignment horizontal="center" vertical="center"/>
    </xf>
    <xf numFmtId="49" fontId="22" fillId="0" borderId="21" xfId="0" applyNumberFormat="1" applyFont="1" applyFill="1" applyBorder="1" applyAlignment="1">
      <alignment horizontal="center" vertical="center"/>
    </xf>
    <xf numFmtId="49" fontId="22" fillId="0" borderId="22" xfId="0" applyNumberFormat="1" applyFont="1" applyFill="1" applyBorder="1" applyAlignment="1">
      <alignment horizontal="center" vertical="center"/>
    </xf>
    <xf numFmtId="0" fontId="22" fillId="0" borderId="0" xfId="0" applyFont="1" applyFill="1" applyAlignment="1">
      <alignment vertical="center"/>
    </xf>
    <xf numFmtId="0" fontId="10" fillId="0" borderId="0" xfId="0" applyFont="1" applyAlignment="1">
      <alignment horizontal="left" vertical="center" wrapText="1"/>
    </xf>
    <xf numFmtId="0" fontId="10" fillId="0" borderId="0" xfId="0" applyFont="1" applyFill="1" applyBorder="1" applyAlignment="1">
      <alignment horizontal="left" vertical="center" wrapText="1"/>
    </xf>
    <xf numFmtId="0" fontId="20" fillId="40" borderId="34" xfId="0" applyFont="1" applyFill="1" applyBorder="1" applyAlignment="1">
      <alignment horizontal="center" vertical="center" wrapText="1"/>
    </xf>
    <xf numFmtId="0" fontId="20" fillId="33" borderId="18" xfId="0" applyFont="1" applyFill="1" applyBorder="1" applyAlignment="1">
      <alignment horizontal="center" vertical="center" wrapText="1"/>
    </xf>
    <xf numFmtId="0" fontId="20" fillId="33" borderId="14" xfId="0" applyFont="1" applyFill="1" applyBorder="1" applyAlignment="1">
      <alignment horizontal="center" vertical="center" wrapText="1"/>
    </xf>
    <xf numFmtId="2" fontId="10" fillId="0" borderId="0" xfId="0" applyNumberFormat="1" applyFont="1" applyAlignment="1">
      <alignment horizontal="center" vertical="center" wrapText="1"/>
    </xf>
    <xf numFmtId="2" fontId="10" fillId="0" borderId="43" xfId="0" applyNumberFormat="1" applyFont="1" applyBorder="1" applyAlignment="1">
      <alignment horizontal="center" vertical="center" wrapText="1"/>
    </xf>
    <xf numFmtId="0" fontId="21" fillId="0" borderId="35" xfId="0" applyFont="1" applyBorder="1" applyAlignment="1">
      <alignment horizontal="center"/>
    </xf>
    <xf numFmtId="0" fontId="21" fillId="0" borderId="0" xfId="0" applyFont="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695325</xdr:colOff>
      <xdr:row>3</xdr:row>
      <xdr:rowOff>114300</xdr:rowOff>
    </xdr:to>
    <xdr:pic>
      <xdr:nvPicPr>
        <xdr:cNvPr id="1" name="Imagen 2" descr="Escudo para membrete color"/>
        <xdr:cNvPicPr preferRelativeResize="1">
          <a:picLocks noChangeAspect="1"/>
        </xdr:cNvPicPr>
      </xdr:nvPicPr>
      <xdr:blipFill>
        <a:blip r:embed="rId1"/>
        <a:stretch>
          <a:fillRect/>
        </a:stretch>
      </xdr:blipFill>
      <xdr:spPr>
        <a:xfrm>
          <a:off x="38100" y="66675"/>
          <a:ext cx="65722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xdr:col>
      <xdr:colOff>180975</xdr:colOff>
      <xdr:row>4</xdr:row>
      <xdr:rowOff>161925</xdr:rowOff>
    </xdr:to>
    <xdr:pic>
      <xdr:nvPicPr>
        <xdr:cNvPr id="1" name="Imagen 3" descr="Escudo para membrete color"/>
        <xdr:cNvPicPr preferRelativeResize="1">
          <a:picLocks noChangeAspect="1"/>
        </xdr:cNvPicPr>
      </xdr:nvPicPr>
      <xdr:blipFill>
        <a:blip r:embed="rId1"/>
        <a:stretch>
          <a:fillRect/>
        </a:stretch>
      </xdr:blipFill>
      <xdr:spPr>
        <a:xfrm>
          <a:off x="95250" y="76200"/>
          <a:ext cx="857250" cy="866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57150</xdr:rowOff>
    </xdr:from>
    <xdr:to>
      <xdr:col>1</xdr:col>
      <xdr:colOff>409575</xdr:colOff>
      <xdr:row>3</xdr:row>
      <xdr:rowOff>190500</xdr:rowOff>
    </xdr:to>
    <xdr:pic>
      <xdr:nvPicPr>
        <xdr:cNvPr id="1" name="Imagen 1"/>
        <xdr:cNvPicPr preferRelativeResize="1">
          <a:picLocks noChangeAspect="1"/>
        </xdr:cNvPicPr>
      </xdr:nvPicPr>
      <xdr:blipFill>
        <a:blip r:embed="rId1"/>
        <a:stretch>
          <a:fillRect/>
        </a:stretch>
      </xdr:blipFill>
      <xdr:spPr>
        <a:xfrm>
          <a:off x="142875" y="57150"/>
          <a:ext cx="771525" cy="771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0</xdr:rowOff>
    </xdr:from>
    <xdr:to>
      <xdr:col>1</xdr:col>
      <xdr:colOff>333375</xdr:colOff>
      <xdr:row>5</xdr:row>
      <xdr:rowOff>57150</xdr:rowOff>
    </xdr:to>
    <xdr:pic>
      <xdr:nvPicPr>
        <xdr:cNvPr id="1" name="Imagen 2" descr="Escudo para membrete color"/>
        <xdr:cNvPicPr preferRelativeResize="1">
          <a:picLocks noChangeAspect="1"/>
        </xdr:cNvPicPr>
      </xdr:nvPicPr>
      <xdr:blipFill>
        <a:blip r:embed="rId1"/>
        <a:stretch>
          <a:fillRect/>
        </a:stretch>
      </xdr:blipFill>
      <xdr:spPr>
        <a:xfrm>
          <a:off x="180975" y="0"/>
          <a:ext cx="933450" cy="981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95250</xdr:rowOff>
    </xdr:from>
    <xdr:to>
      <xdr:col>1</xdr:col>
      <xdr:colOff>304800</xdr:colOff>
      <xdr:row>5</xdr:row>
      <xdr:rowOff>76200</xdr:rowOff>
    </xdr:to>
    <xdr:pic>
      <xdr:nvPicPr>
        <xdr:cNvPr id="1" name="Imagen 2" descr="Escudo para membrete color"/>
        <xdr:cNvPicPr preferRelativeResize="1">
          <a:picLocks noChangeAspect="1"/>
        </xdr:cNvPicPr>
      </xdr:nvPicPr>
      <xdr:blipFill>
        <a:blip r:embed="rId1"/>
        <a:stretch>
          <a:fillRect/>
        </a:stretch>
      </xdr:blipFill>
      <xdr:spPr>
        <a:xfrm>
          <a:off x="133350" y="95250"/>
          <a:ext cx="933450" cy="866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0</xdr:rowOff>
    </xdr:from>
    <xdr:to>
      <xdr:col>4</xdr:col>
      <xdr:colOff>28575</xdr:colOff>
      <xdr:row>0</xdr:row>
      <xdr:rowOff>0</xdr:rowOff>
    </xdr:to>
    <xdr:pic>
      <xdr:nvPicPr>
        <xdr:cNvPr id="1" name="Picture 1"/>
        <xdr:cNvPicPr preferRelativeResize="1">
          <a:picLocks noChangeAspect="1"/>
        </xdr:cNvPicPr>
      </xdr:nvPicPr>
      <xdr:blipFill>
        <a:blip r:embed="rId1"/>
        <a:stretch>
          <a:fillRect/>
        </a:stretch>
      </xdr:blipFill>
      <xdr:spPr>
        <a:xfrm>
          <a:off x="161925" y="0"/>
          <a:ext cx="666750"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66675</xdr:rowOff>
    </xdr:from>
    <xdr:to>
      <xdr:col>0</xdr:col>
      <xdr:colOff>952500</xdr:colOff>
      <xdr:row>6</xdr:row>
      <xdr:rowOff>47625</xdr:rowOff>
    </xdr:to>
    <xdr:pic>
      <xdr:nvPicPr>
        <xdr:cNvPr id="1" name="Imagen 2" descr="Escudo para membrete color"/>
        <xdr:cNvPicPr preferRelativeResize="1">
          <a:picLocks noChangeAspect="1"/>
        </xdr:cNvPicPr>
      </xdr:nvPicPr>
      <xdr:blipFill>
        <a:blip r:embed="rId1"/>
        <a:stretch>
          <a:fillRect/>
        </a:stretch>
      </xdr:blipFill>
      <xdr:spPr>
        <a:xfrm>
          <a:off x="180975" y="228600"/>
          <a:ext cx="771525" cy="790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66675</xdr:rowOff>
    </xdr:from>
    <xdr:to>
      <xdr:col>2</xdr:col>
      <xdr:colOff>19050</xdr:colOff>
      <xdr:row>5</xdr:row>
      <xdr:rowOff>104775</xdr:rowOff>
    </xdr:to>
    <xdr:pic>
      <xdr:nvPicPr>
        <xdr:cNvPr id="1" name="Imagen 2" descr="Escudo para membrete color"/>
        <xdr:cNvPicPr preferRelativeResize="1">
          <a:picLocks noChangeAspect="1"/>
        </xdr:cNvPicPr>
      </xdr:nvPicPr>
      <xdr:blipFill>
        <a:blip r:embed="rId1"/>
        <a:stretch>
          <a:fillRect/>
        </a:stretch>
      </xdr:blipFill>
      <xdr:spPr>
        <a:xfrm>
          <a:off x="133350" y="66675"/>
          <a:ext cx="914400" cy="847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0</xdr:rowOff>
    </xdr:from>
    <xdr:to>
      <xdr:col>0</xdr:col>
      <xdr:colOff>1076325</xdr:colOff>
      <xdr:row>4</xdr:row>
      <xdr:rowOff>0</xdr:rowOff>
    </xdr:to>
    <xdr:pic>
      <xdr:nvPicPr>
        <xdr:cNvPr id="1" name="Imagen 2" descr="Escudo para membrete color"/>
        <xdr:cNvPicPr preferRelativeResize="1">
          <a:picLocks noChangeAspect="1"/>
        </xdr:cNvPicPr>
      </xdr:nvPicPr>
      <xdr:blipFill>
        <a:blip r:embed="rId1"/>
        <a:stretch>
          <a:fillRect/>
        </a:stretch>
      </xdr:blipFill>
      <xdr:spPr>
        <a:xfrm>
          <a:off x="438150" y="0"/>
          <a:ext cx="638175" cy="609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aura\My%20Cloud\PRESUPUESTO\2020\ORDINARIO%202020\2020%20CON%20AJUSTE\PRESUPUESTO%20ORD%202020%20CON%20CLASIFICADOR%20ECONOMICO%20COBANO-DFOE-DL-226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RIGEN Y APLIC RECURSOS ESP."/>
      <sheetName val="Pres. Econ-capitalizable"/>
      <sheetName val="presupuesto económico total"/>
      <sheetName val="clasif. obj del gasto total"/>
      <sheetName val="tabla de equivalencias total"/>
      <sheetName val="ORIGEN Y APLICACION CÓBANO"/>
      <sheetName val="INGRESOS"/>
      <sheetName val="DETALLE GENERAL DE EGRESOS"/>
      <sheetName val="Pres. Econ. Prog I"/>
      <sheetName val="Clasif. obj gast prog I"/>
      <sheetName val="TABLA EQUIV. PROG I"/>
      <sheetName val="PROGRAMA I"/>
      <sheetName val="PROG I"/>
      <sheetName val="CONTROL INT I"/>
      <sheetName val="CONTROL INT AUDI"/>
      <sheetName val="pres. econ. Prog II"/>
      <sheetName val="clasif. obj gast prog II"/>
      <sheetName val="tabla equiv prog II"/>
      <sheetName val="PROG II"/>
      <sheetName val="PROGRAMA II"/>
      <sheetName val="CONTROL INT 02-01"/>
      <sheetName val="CONTROL INT 02-02"/>
      <sheetName val="CONTROL INT 02-03"/>
      <sheetName val="CONTROL INT 02-04"/>
      <sheetName val="CONTROL INT 02-05"/>
      <sheetName val="CONTROL INT 02-07"/>
      <sheetName val="CONTROL INT 02-09"/>
      <sheetName val="CONTROL INT 02-10"/>
      <sheetName val="CONTRO INT 02-13"/>
      <sheetName val="CONTROL INT 02-15 LIMPIEZA"/>
      <sheetName val="CONTROL INT 02-15 ADM"/>
      <sheetName val="CONTROL INT 02-15 GENERAL"/>
      <sheetName val="CONTROL INT 02-16"/>
      <sheetName val="CONTROL INT 02-17"/>
      <sheetName val="CONTROL INT 02-18"/>
      <sheetName val="CONTROL INT 02-23"/>
      <sheetName val="CONTROL 02-25"/>
      <sheetName val="CONTROL 02-26"/>
      <sheetName val="CONTROL INT 02-27"/>
      <sheetName val="CONTROL INT 02-28"/>
      <sheetName val="CONTROL INT 02-31"/>
      <sheetName val="pres. econ. prog III"/>
      <sheetName val="clasif. obj gasto prog III"/>
      <sheetName val="tabla equivalencia prog III"/>
      <sheetName val="PROG III"/>
      <sheetName val="PROGRAMA III"/>
      <sheetName val="CONTROL INT III"/>
      <sheetName val="CONTROL INT III (UTGV Consolid)"/>
      <sheetName val="presupuesto económico prog IV"/>
      <sheetName val="clasif. obj gasto prog IV"/>
      <sheetName val="tabla equiv. prog IV"/>
      <sheetName val="PROG IV"/>
      <sheetName val="PROGRAMA IV"/>
      <sheetName val="CONTROL INT IV"/>
    </sheetNames>
    <sheetDataSet>
      <sheetData sheetId="6">
        <row r="1">
          <cell r="A1" t="str">
            <v>CONCEJO MUNICIPAL DE DISTRITO DE CÓBANO</v>
          </cell>
        </row>
      </sheetData>
      <sheetData sheetId="10">
        <row r="36">
          <cell r="L36">
            <v>0</v>
          </cell>
        </row>
        <row r="37">
          <cell r="L37">
            <v>0</v>
          </cell>
        </row>
        <row r="41">
          <cell r="L41">
            <v>0</v>
          </cell>
        </row>
        <row r="42">
          <cell r="L42">
            <v>0</v>
          </cell>
        </row>
        <row r="43">
          <cell r="L43">
            <v>0</v>
          </cell>
        </row>
        <row r="50">
          <cell r="L50">
            <v>0</v>
          </cell>
        </row>
        <row r="55">
          <cell r="L55">
            <v>0</v>
          </cell>
        </row>
        <row r="57">
          <cell r="L57">
            <v>0</v>
          </cell>
        </row>
        <row r="58">
          <cell r="L58">
            <v>0</v>
          </cell>
        </row>
        <row r="59">
          <cell r="L59">
            <v>0</v>
          </cell>
        </row>
        <row r="68">
          <cell r="L68">
            <v>0</v>
          </cell>
        </row>
        <row r="73">
          <cell r="L73">
            <v>0</v>
          </cell>
        </row>
        <row r="86">
          <cell r="L86">
            <v>0</v>
          </cell>
        </row>
        <row r="87">
          <cell r="L87">
            <v>0</v>
          </cell>
        </row>
        <row r="90">
          <cell r="L90">
            <v>0</v>
          </cell>
        </row>
        <row r="91">
          <cell r="L91">
            <v>0</v>
          </cell>
        </row>
        <row r="105">
          <cell r="L105">
            <v>0</v>
          </cell>
        </row>
        <row r="110">
          <cell r="L110">
            <v>0</v>
          </cell>
        </row>
        <row r="113">
          <cell r="L113">
            <v>0</v>
          </cell>
        </row>
        <row r="118">
          <cell r="L118">
            <v>0</v>
          </cell>
        </row>
        <row r="129">
          <cell r="L129">
            <v>0</v>
          </cell>
        </row>
        <row r="132">
          <cell r="L132">
            <v>0</v>
          </cell>
        </row>
        <row r="145">
          <cell r="L145">
            <v>0</v>
          </cell>
        </row>
        <row r="146">
          <cell r="L146">
            <v>0</v>
          </cell>
        </row>
        <row r="147">
          <cell r="L147">
            <v>0</v>
          </cell>
        </row>
        <row r="148">
          <cell r="L148">
            <v>0</v>
          </cell>
        </row>
        <row r="164">
          <cell r="L164">
            <v>0</v>
          </cell>
        </row>
        <row r="165">
          <cell r="L165">
            <v>0</v>
          </cell>
        </row>
        <row r="166">
          <cell r="L166">
            <v>0</v>
          </cell>
        </row>
        <row r="167">
          <cell r="L167">
            <v>0</v>
          </cell>
        </row>
        <row r="185">
          <cell r="L185">
            <v>0</v>
          </cell>
        </row>
        <row r="198">
          <cell r="L198">
            <v>0</v>
          </cell>
        </row>
        <row r="210">
          <cell r="L210">
            <v>0</v>
          </cell>
        </row>
        <row r="211">
          <cell r="L211">
            <v>0</v>
          </cell>
        </row>
        <row r="212">
          <cell r="L212">
            <v>0</v>
          </cell>
        </row>
        <row r="213">
          <cell r="L213">
            <v>0</v>
          </cell>
        </row>
        <row r="214">
          <cell r="L214">
            <v>0</v>
          </cell>
        </row>
        <row r="222">
          <cell r="L222">
            <v>0</v>
          </cell>
        </row>
        <row r="223">
          <cell r="L223">
            <v>0</v>
          </cell>
        </row>
        <row r="224">
          <cell r="L224">
            <v>0</v>
          </cell>
        </row>
        <row r="225">
          <cell r="L225">
            <v>0</v>
          </cell>
        </row>
        <row r="227">
          <cell r="L227">
            <v>0</v>
          </cell>
        </row>
        <row r="228">
          <cell r="L228">
            <v>0</v>
          </cell>
        </row>
        <row r="230">
          <cell r="L230">
            <v>0</v>
          </cell>
        </row>
        <row r="231">
          <cell r="L231">
            <v>0</v>
          </cell>
        </row>
        <row r="232">
          <cell r="L232">
            <v>0</v>
          </cell>
        </row>
        <row r="242">
          <cell r="L242">
            <v>0</v>
          </cell>
        </row>
        <row r="284">
          <cell r="L284">
            <v>0</v>
          </cell>
        </row>
        <row r="285">
          <cell r="L285">
            <v>0</v>
          </cell>
        </row>
        <row r="351">
          <cell r="L351">
            <v>0</v>
          </cell>
        </row>
        <row r="361">
          <cell r="L361">
            <v>0</v>
          </cell>
        </row>
      </sheetData>
      <sheetData sheetId="13">
        <row r="239">
          <cell r="K239">
            <v>0</v>
          </cell>
        </row>
        <row r="244">
          <cell r="K244">
            <v>0</v>
          </cell>
        </row>
        <row r="274">
          <cell r="K274">
            <v>0</v>
          </cell>
        </row>
      </sheetData>
      <sheetData sheetId="17">
        <row r="36">
          <cell r="L36">
            <v>0</v>
          </cell>
        </row>
        <row r="37">
          <cell r="L37">
            <v>0</v>
          </cell>
        </row>
        <row r="55">
          <cell r="L55">
            <v>0</v>
          </cell>
        </row>
        <row r="57">
          <cell r="L57">
            <v>0</v>
          </cell>
        </row>
        <row r="58">
          <cell r="L58">
            <v>0</v>
          </cell>
        </row>
        <row r="59">
          <cell r="L59">
            <v>0</v>
          </cell>
        </row>
        <row r="65">
          <cell r="L65">
            <v>0</v>
          </cell>
        </row>
        <row r="68">
          <cell r="L68">
            <v>0</v>
          </cell>
        </row>
        <row r="73">
          <cell r="L73">
            <v>0</v>
          </cell>
        </row>
        <row r="90">
          <cell r="L90">
            <v>0</v>
          </cell>
        </row>
        <row r="91">
          <cell r="L91">
            <v>0</v>
          </cell>
        </row>
        <row r="105">
          <cell r="L105">
            <v>0</v>
          </cell>
        </row>
        <row r="107">
          <cell r="L107">
            <v>0</v>
          </cell>
        </row>
        <row r="108">
          <cell r="L108">
            <v>0</v>
          </cell>
        </row>
        <row r="109">
          <cell r="L109">
            <v>0</v>
          </cell>
        </row>
        <row r="110">
          <cell r="L110">
            <v>0</v>
          </cell>
        </row>
        <row r="113">
          <cell r="L113">
            <v>0</v>
          </cell>
        </row>
        <row r="114">
          <cell r="L114">
            <v>0</v>
          </cell>
        </row>
        <row r="115">
          <cell r="L115">
            <v>0</v>
          </cell>
        </row>
        <row r="116">
          <cell r="L116">
            <v>0</v>
          </cell>
        </row>
        <row r="117">
          <cell r="L117">
            <v>0</v>
          </cell>
        </row>
        <row r="118">
          <cell r="L118">
            <v>0</v>
          </cell>
        </row>
        <row r="129">
          <cell r="L129">
            <v>0</v>
          </cell>
        </row>
        <row r="132">
          <cell r="L132">
            <v>0</v>
          </cell>
        </row>
        <row r="145">
          <cell r="L145">
            <v>0</v>
          </cell>
        </row>
        <row r="146">
          <cell r="L146">
            <v>0</v>
          </cell>
        </row>
        <row r="147">
          <cell r="L147">
            <v>0</v>
          </cell>
        </row>
        <row r="148">
          <cell r="L148">
            <v>0</v>
          </cell>
        </row>
        <row r="151">
          <cell r="L151">
            <v>0</v>
          </cell>
        </row>
        <row r="164">
          <cell r="L164">
            <v>0</v>
          </cell>
        </row>
        <row r="165">
          <cell r="L165">
            <v>0</v>
          </cell>
        </row>
        <row r="166">
          <cell r="L166">
            <v>0</v>
          </cell>
        </row>
        <row r="167">
          <cell r="L167">
            <v>0</v>
          </cell>
        </row>
        <row r="185">
          <cell r="L185">
            <v>0</v>
          </cell>
        </row>
        <row r="198">
          <cell r="L198">
            <v>0</v>
          </cell>
        </row>
        <row r="210">
          <cell r="L210">
            <v>0</v>
          </cell>
        </row>
        <row r="211">
          <cell r="L211">
            <v>0</v>
          </cell>
        </row>
        <row r="212">
          <cell r="L212">
            <v>0</v>
          </cell>
        </row>
        <row r="213">
          <cell r="L213">
            <v>0</v>
          </cell>
        </row>
        <row r="214">
          <cell r="L214">
            <v>0</v>
          </cell>
        </row>
        <row r="222">
          <cell r="L222">
            <v>0</v>
          </cell>
        </row>
        <row r="224">
          <cell r="L224">
            <v>0</v>
          </cell>
        </row>
        <row r="225">
          <cell r="L225">
            <v>0</v>
          </cell>
        </row>
        <row r="227">
          <cell r="L227">
            <v>0</v>
          </cell>
        </row>
        <row r="232">
          <cell r="L232">
            <v>0</v>
          </cell>
        </row>
        <row r="284">
          <cell r="L284">
            <v>0</v>
          </cell>
        </row>
        <row r="285">
          <cell r="L285">
            <v>0</v>
          </cell>
        </row>
        <row r="351">
          <cell r="L351">
            <v>0</v>
          </cell>
        </row>
        <row r="361">
          <cell r="L361">
            <v>0</v>
          </cell>
        </row>
      </sheetData>
      <sheetData sheetId="43">
        <row r="36">
          <cell r="L36">
            <v>0</v>
          </cell>
        </row>
        <row r="37">
          <cell r="L37">
            <v>0</v>
          </cell>
        </row>
        <row r="41">
          <cell r="L41">
            <v>0</v>
          </cell>
        </row>
        <row r="42">
          <cell r="L42">
            <v>0</v>
          </cell>
        </row>
        <row r="43">
          <cell r="L43">
            <v>0</v>
          </cell>
        </row>
        <row r="49">
          <cell r="L49">
            <v>0</v>
          </cell>
        </row>
        <row r="50">
          <cell r="L50">
            <v>0</v>
          </cell>
        </row>
        <row r="55">
          <cell r="L55">
            <v>0</v>
          </cell>
        </row>
        <row r="57">
          <cell r="L57">
            <v>0</v>
          </cell>
        </row>
        <row r="58">
          <cell r="L58">
            <v>0</v>
          </cell>
        </row>
        <row r="59">
          <cell r="L59">
            <v>0</v>
          </cell>
        </row>
        <row r="65">
          <cell r="L65">
            <v>0</v>
          </cell>
        </row>
        <row r="68">
          <cell r="L68">
            <v>0</v>
          </cell>
        </row>
        <row r="73">
          <cell r="L73">
            <v>0</v>
          </cell>
        </row>
        <row r="86">
          <cell r="L86">
            <v>0</v>
          </cell>
        </row>
        <row r="87">
          <cell r="L87">
            <v>0</v>
          </cell>
        </row>
        <row r="90">
          <cell r="L90">
            <v>0</v>
          </cell>
        </row>
        <row r="91">
          <cell r="L91">
            <v>0</v>
          </cell>
        </row>
        <row r="105">
          <cell r="L105">
            <v>0</v>
          </cell>
        </row>
        <row r="107">
          <cell r="L107">
            <v>0</v>
          </cell>
        </row>
        <row r="108">
          <cell r="L108">
            <v>0</v>
          </cell>
        </row>
        <row r="109">
          <cell r="L109">
            <v>0</v>
          </cell>
        </row>
        <row r="110">
          <cell r="L110">
            <v>0</v>
          </cell>
        </row>
        <row r="113">
          <cell r="L113">
            <v>0</v>
          </cell>
        </row>
        <row r="114">
          <cell r="L114">
            <v>0</v>
          </cell>
        </row>
        <row r="115">
          <cell r="L115">
            <v>0</v>
          </cell>
        </row>
        <row r="116">
          <cell r="L116">
            <v>0</v>
          </cell>
        </row>
        <row r="117">
          <cell r="L117">
            <v>0</v>
          </cell>
        </row>
        <row r="118">
          <cell r="L118">
            <v>0</v>
          </cell>
        </row>
        <row r="129">
          <cell r="L129">
            <v>0</v>
          </cell>
        </row>
        <row r="132">
          <cell r="L132">
            <v>0</v>
          </cell>
        </row>
        <row r="145">
          <cell r="L145">
            <v>0</v>
          </cell>
        </row>
        <row r="146">
          <cell r="L146">
            <v>0</v>
          </cell>
        </row>
        <row r="147">
          <cell r="L147">
            <v>0</v>
          </cell>
        </row>
        <row r="148">
          <cell r="L148">
            <v>0</v>
          </cell>
        </row>
        <row r="151">
          <cell r="L151">
            <v>0</v>
          </cell>
        </row>
        <row r="164">
          <cell r="L164">
            <v>0</v>
          </cell>
        </row>
        <row r="165">
          <cell r="L165">
            <v>0</v>
          </cell>
        </row>
        <row r="166">
          <cell r="L166">
            <v>0</v>
          </cell>
        </row>
        <row r="167">
          <cell r="L167">
            <v>0</v>
          </cell>
        </row>
        <row r="185">
          <cell r="L185">
            <v>0</v>
          </cell>
        </row>
        <row r="198">
          <cell r="L198">
            <v>0</v>
          </cell>
        </row>
        <row r="210">
          <cell r="L210">
            <v>0</v>
          </cell>
        </row>
        <row r="211">
          <cell r="L211">
            <v>0</v>
          </cell>
        </row>
        <row r="212">
          <cell r="L212">
            <v>0</v>
          </cell>
        </row>
        <row r="213">
          <cell r="L213">
            <v>0</v>
          </cell>
        </row>
        <row r="214">
          <cell r="L214">
            <v>0</v>
          </cell>
        </row>
        <row r="222">
          <cell r="L222">
            <v>0</v>
          </cell>
        </row>
        <row r="223">
          <cell r="L223">
            <v>0</v>
          </cell>
        </row>
        <row r="224">
          <cell r="L224">
            <v>0</v>
          </cell>
        </row>
        <row r="225">
          <cell r="L225">
            <v>0</v>
          </cell>
        </row>
        <row r="227">
          <cell r="L227">
            <v>0</v>
          </cell>
        </row>
        <row r="228">
          <cell r="L228">
            <v>0</v>
          </cell>
        </row>
        <row r="229">
          <cell r="L229">
            <v>0</v>
          </cell>
        </row>
        <row r="230">
          <cell r="L230">
            <v>0</v>
          </cell>
        </row>
        <row r="231">
          <cell r="L231">
            <v>0</v>
          </cell>
        </row>
        <row r="232">
          <cell r="L232">
            <v>0</v>
          </cell>
        </row>
        <row r="242">
          <cell r="L242">
            <v>0</v>
          </cell>
        </row>
        <row r="284">
          <cell r="L284">
            <v>0</v>
          </cell>
        </row>
        <row r="285">
          <cell r="L285">
            <v>0</v>
          </cell>
        </row>
        <row r="351">
          <cell r="L351">
            <v>0</v>
          </cell>
        </row>
        <row r="361">
          <cell r="L36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43"/>
  <sheetViews>
    <sheetView zoomScalePageLayoutView="0" workbookViewId="0" topLeftCell="A1">
      <selection activeCell="A1" sqref="A1:D22"/>
    </sheetView>
  </sheetViews>
  <sheetFormatPr defaultColWidth="11.421875" defaultRowHeight="12.75"/>
  <cols>
    <col min="1" max="1" width="11.421875" style="236" customWidth="1"/>
    <col min="2" max="2" width="46.00390625" style="236" bestFit="1" customWidth="1"/>
    <col min="3" max="3" width="18.8515625" style="236" customWidth="1"/>
    <col min="4" max="4" width="14.421875" style="236" bestFit="1" customWidth="1"/>
    <col min="5" max="5" width="14.00390625" style="236" bestFit="1" customWidth="1"/>
    <col min="6" max="6" width="19.140625" style="236" bestFit="1" customWidth="1"/>
    <col min="7" max="16384" width="11.421875" style="236" customWidth="1"/>
  </cols>
  <sheetData>
    <row r="1" spans="1:4" ht="15">
      <c r="A1" s="340" t="s">
        <v>93</v>
      </c>
      <c r="B1" s="340"/>
      <c r="C1" s="340"/>
      <c r="D1" s="340"/>
    </row>
    <row r="2" spans="1:4" ht="15">
      <c r="A2" s="340" t="s">
        <v>822</v>
      </c>
      <c r="B2" s="340"/>
      <c r="C2" s="340"/>
      <c r="D2" s="340"/>
    </row>
    <row r="4" spans="1:6" ht="15">
      <c r="A4" s="340" t="s">
        <v>35</v>
      </c>
      <c r="B4" s="340"/>
      <c r="C4" s="340"/>
      <c r="D4" s="340"/>
      <c r="F4" s="237"/>
    </row>
    <row r="5" spans="1:6" ht="15">
      <c r="A5" s="340" t="s">
        <v>32</v>
      </c>
      <c r="B5" s="340"/>
      <c r="C5" s="340"/>
      <c r="D5" s="340"/>
      <c r="F5" s="237"/>
    </row>
    <row r="6" spans="1:5" ht="15">
      <c r="A6" s="238"/>
      <c r="B6" s="238"/>
      <c r="C6" s="238"/>
      <c r="E6" s="239"/>
    </row>
    <row r="7" spans="1:6" ht="15">
      <c r="A7" s="341" t="s">
        <v>30</v>
      </c>
      <c r="B7" s="341"/>
      <c r="C7" s="240">
        <f>+C8+C9+C10+C11</f>
        <v>5027823.99</v>
      </c>
      <c r="D7" s="241">
        <f>+D8+D9+D10+D11</f>
        <v>1</v>
      </c>
      <c r="F7" s="237"/>
    </row>
    <row r="8" spans="1:6" ht="15" customHeight="1" hidden="1">
      <c r="A8" s="126" t="s">
        <v>10</v>
      </c>
      <c r="B8" s="127" t="s">
        <v>33</v>
      </c>
      <c r="C8" s="83"/>
      <c r="D8" s="118">
        <f>+C8/$C$7</f>
        <v>0</v>
      </c>
      <c r="F8" s="237"/>
    </row>
    <row r="9" spans="1:4" ht="15" hidden="1">
      <c r="A9" s="126" t="s">
        <v>14</v>
      </c>
      <c r="B9" s="127" t="s">
        <v>34</v>
      </c>
      <c r="C9" s="128"/>
      <c r="D9" s="118">
        <f>+C9/$C$7</f>
        <v>0</v>
      </c>
    </row>
    <row r="10" spans="1:4" ht="15" hidden="1">
      <c r="A10" s="126" t="s">
        <v>13</v>
      </c>
      <c r="B10" s="127" t="s">
        <v>116</v>
      </c>
      <c r="C10" s="128"/>
      <c r="D10" s="118">
        <f>+C10/$C$7</f>
        <v>0</v>
      </c>
    </row>
    <row r="11" spans="1:4" ht="15">
      <c r="A11" s="141" t="s">
        <v>11</v>
      </c>
      <c r="B11" s="127" t="s">
        <v>117</v>
      </c>
      <c r="C11" s="128">
        <f>+'CONTROL INTERNO'!N18</f>
        <v>5027823.99</v>
      </c>
      <c r="D11" s="118">
        <f>+C11/$C$7</f>
        <v>1</v>
      </c>
    </row>
    <row r="12" ht="15">
      <c r="C12" s="237"/>
    </row>
    <row r="13" spans="1:6" ht="15">
      <c r="A13" s="340" t="s">
        <v>35</v>
      </c>
      <c r="B13" s="340"/>
      <c r="C13" s="340"/>
      <c r="D13" s="340"/>
      <c r="F13" s="237"/>
    </row>
    <row r="14" spans="1:6" ht="15">
      <c r="A14" s="340" t="s">
        <v>36</v>
      </c>
      <c r="B14" s="340"/>
      <c r="C14" s="340"/>
      <c r="D14" s="340"/>
      <c r="F14" s="237"/>
    </row>
    <row r="15" spans="3:6" ht="15">
      <c r="C15" s="242"/>
      <c r="E15" s="243"/>
      <c r="F15" s="237"/>
    </row>
    <row r="16" spans="1:5" ht="15">
      <c r="A16" s="341" t="s">
        <v>31</v>
      </c>
      <c r="B16" s="341"/>
      <c r="C16" s="155">
        <f>SUM(C17:C26)</f>
        <v>33848251.81</v>
      </c>
      <c r="D16" s="241">
        <f>SUM(D17:D26)</f>
        <v>1</v>
      </c>
      <c r="E16" s="237"/>
    </row>
    <row r="17" spans="1:5" ht="15">
      <c r="A17" s="129">
        <v>2</v>
      </c>
      <c r="B17" s="130" t="s">
        <v>101</v>
      </c>
      <c r="C17" s="137">
        <f>+'CONTROL INTERNO'!N9</f>
        <v>33548251.810000002</v>
      </c>
      <c r="D17" s="138">
        <f>+C17/$C$16</f>
        <v>0.9911369130174289</v>
      </c>
      <c r="E17" s="244"/>
    </row>
    <row r="18" spans="1:4" ht="15" hidden="1">
      <c r="A18" s="44" t="s">
        <v>100</v>
      </c>
      <c r="B18" s="130" t="s">
        <v>91</v>
      </c>
      <c r="C18" s="139"/>
      <c r="D18" s="138">
        <f aca="true" t="shared" si="0" ref="D18:D24">+C18/$C$16</f>
        <v>0</v>
      </c>
    </row>
    <row r="19" spans="1:4" ht="24" hidden="1">
      <c r="A19" s="44" t="s">
        <v>96</v>
      </c>
      <c r="B19" s="132" t="s">
        <v>111</v>
      </c>
      <c r="C19" s="140"/>
      <c r="D19" s="138">
        <f t="shared" si="0"/>
        <v>0</v>
      </c>
    </row>
    <row r="20" spans="1:4" ht="15" hidden="1">
      <c r="A20" s="44" t="s">
        <v>45</v>
      </c>
      <c r="B20" s="132" t="s">
        <v>119</v>
      </c>
      <c r="C20" s="140"/>
      <c r="D20" s="138">
        <f t="shared" si="0"/>
        <v>0</v>
      </c>
    </row>
    <row r="21" spans="1:4" ht="15" hidden="1">
      <c r="A21" s="44" t="s">
        <v>47</v>
      </c>
      <c r="B21" s="131" t="s">
        <v>48</v>
      </c>
      <c r="C21" s="140">
        <v>0</v>
      </c>
      <c r="D21" s="138">
        <f t="shared" si="0"/>
        <v>0</v>
      </c>
    </row>
    <row r="22" spans="1:4" ht="15">
      <c r="A22" s="44" t="s">
        <v>44</v>
      </c>
      <c r="B22" s="131" t="s">
        <v>98</v>
      </c>
      <c r="C22" s="140">
        <f>+'CONTROL INTERNO'!N15</f>
        <v>300000</v>
      </c>
      <c r="D22" s="138">
        <f t="shared" si="0"/>
        <v>0.008863086982571109</v>
      </c>
    </row>
    <row r="23" spans="1:4" ht="15" hidden="1">
      <c r="A23" s="44" t="s">
        <v>122</v>
      </c>
      <c r="B23" s="131" t="s">
        <v>123</v>
      </c>
      <c r="C23" s="140"/>
      <c r="D23" s="138">
        <f t="shared" si="0"/>
        <v>0</v>
      </c>
    </row>
    <row r="24" spans="1:4" ht="15" hidden="1">
      <c r="A24" s="44" t="s">
        <v>120</v>
      </c>
      <c r="B24" s="131" t="s">
        <v>121</v>
      </c>
      <c r="C24" s="140"/>
      <c r="D24" s="138">
        <f t="shared" si="0"/>
        <v>0</v>
      </c>
    </row>
    <row r="25" spans="1:4" ht="15" hidden="1">
      <c r="A25" s="44" t="s">
        <v>95</v>
      </c>
      <c r="B25" s="131" t="s">
        <v>97</v>
      </c>
      <c r="C25" s="140">
        <v>0</v>
      </c>
      <c r="D25" s="138">
        <f>+C25/$C$16</f>
        <v>0</v>
      </c>
    </row>
    <row r="26" spans="1:4" ht="15" hidden="1">
      <c r="A26" s="44" t="s">
        <v>112</v>
      </c>
      <c r="B26" s="132" t="s">
        <v>113</v>
      </c>
      <c r="C26" s="140">
        <v>0</v>
      </c>
      <c r="D26" s="138">
        <f>+C26/$C$16</f>
        <v>0</v>
      </c>
    </row>
    <row r="27" spans="1:3" ht="15">
      <c r="A27" s="245"/>
      <c r="B27" s="80"/>
      <c r="C27" s="246"/>
    </row>
    <row r="28" spans="1:4" ht="15" hidden="1">
      <c r="A28" s="342" t="s">
        <v>35</v>
      </c>
      <c r="B28" s="342"/>
      <c r="C28" s="342"/>
      <c r="D28" s="342"/>
    </row>
    <row r="29" spans="1:4" ht="15" hidden="1">
      <c r="A29" s="342" t="s">
        <v>41</v>
      </c>
      <c r="B29" s="342"/>
      <c r="C29" s="342"/>
      <c r="D29" s="342"/>
    </row>
    <row r="30" spans="1:5" ht="15" hidden="1">
      <c r="A30" s="238"/>
      <c r="B30" s="238"/>
      <c r="C30" s="238"/>
      <c r="E30" s="239"/>
    </row>
    <row r="31" spans="1:4" ht="15.75" hidden="1">
      <c r="A31" s="343" t="s">
        <v>41</v>
      </c>
      <c r="B31" s="343"/>
      <c r="C31" s="112">
        <f>+C32+C33+C36+C37+C40</f>
        <v>0</v>
      </c>
      <c r="D31" s="109" t="e">
        <f>+D32+D33+D36+D37+D40</f>
        <v>#DIV/0!</v>
      </c>
    </row>
    <row r="32" spans="1:4" ht="15" hidden="1">
      <c r="A32" s="107" t="s">
        <v>10</v>
      </c>
      <c r="B32" s="82" t="s">
        <v>40</v>
      </c>
      <c r="C32" s="113">
        <v>0</v>
      </c>
      <c r="D32" s="91" t="e">
        <f>+C32/$C$31</f>
        <v>#DIV/0!</v>
      </c>
    </row>
    <row r="33" spans="1:4" ht="15" hidden="1">
      <c r="A33" s="107" t="s">
        <v>14</v>
      </c>
      <c r="B33" s="205" t="s">
        <v>128</v>
      </c>
      <c r="C33" s="113">
        <f>+C34+C35</f>
        <v>0</v>
      </c>
      <c r="D33" s="91" t="e">
        <f>+D34+D35</f>
        <v>#DIV/0!</v>
      </c>
    </row>
    <row r="34" spans="1:4" ht="15" hidden="1">
      <c r="A34" s="133" t="s">
        <v>136</v>
      </c>
      <c r="B34" s="136" t="s">
        <v>125</v>
      </c>
      <c r="C34" s="81"/>
      <c r="D34" s="134" t="e">
        <f>+C34/$C$31</f>
        <v>#DIV/0!</v>
      </c>
    </row>
    <row r="35" spans="1:4" ht="15" hidden="1">
      <c r="A35" s="133" t="s">
        <v>133</v>
      </c>
      <c r="B35" s="136" t="s">
        <v>809</v>
      </c>
      <c r="C35" s="81"/>
      <c r="D35" s="134" t="e">
        <f>+C35/$C$31</f>
        <v>#DIV/0!</v>
      </c>
    </row>
    <row r="36" spans="1:4" ht="15" hidden="1">
      <c r="A36" s="107" t="s">
        <v>12</v>
      </c>
      <c r="B36" s="82" t="s">
        <v>139</v>
      </c>
      <c r="C36" s="110"/>
      <c r="D36" s="91" t="e">
        <f>+C36/$C$31</f>
        <v>#DIV/0!</v>
      </c>
    </row>
    <row r="37" spans="1:4" ht="15" hidden="1">
      <c r="A37" s="107" t="s">
        <v>15</v>
      </c>
      <c r="B37" s="82" t="s">
        <v>140</v>
      </c>
      <c r="C37" s="113">
        <f>+C38+C39</f>
        <v>0</v>
      </c>
      <c r="D37" s="91" t="e">
        <f>+D38+D39</f>
        <v>#DIV/0!</v>
      </c>
    </row>
    <row r="38" spans="1:4" ht="15" hidden="1">
      <c r="A38" s="133" t="s">
        <v>134</v>
      </c>
      <c r="B38" s="89" t="s">
        <v>137</v>
      </c>
      <c r="C38" s="81">
        <v>0</v>
      </c>
      <c r="D38" s="91" t="e">
        <f>+C38/$C$31</f>
        <v>#DIV/0!</v>
      </c>
    </row>
    <row r="39" spans="1:4" ht="15" hidden="1">
      <c r="A39" s="133" t="s">
        <v>132</v>
      </c>
      <c r="B39" s="89" t="s">
        <v>138</v>
      </c>
      <c r="C39" s="81">
        <v>0</v>
      </c>
      <c r="D39" s="91" t="e">
        <f>+C39/$C$31</f>
        <v>#DIV/0!</v>
      </c>
    </row>
    <row r="40" spans="1:4" ht="15" hidden="1">
      <c r="A40" s="107" t="s">
        <v>39</v>
      </c>
      <c r="B40" s="82" t="s">
        <v>51</v>
      </c>
      <c r="C40" s="110">
        <v>0</v>
      </c>
      <c r="D40" s="91" t="e">
        <f>+C40/$C$31</f>
        <v>#DIV/0!</v>
      </c>
    </row>
    <row r="41" ht="15" hidden="1"/>
    <row r="42" ht="15">
      <c r="E42" s="247">
        <f>+C7+C16+C31-'CONTROL INTERNO'!N21</f>
        <v>0</v>
      </c>
    </row>
    <row r="43" ht="15">
      <c r="C43" s="244"/>
    </row>
  </sheetData>
  <sheetProtection/>
  <mergeCells count="11">
    <mergeCell ref="A1:D1"/>
    <mergeCell ref="A2:D2"/>
    <mergeCell ref="A13:D13"/>
    <mergeCell ref="A14:D14"/>
    <mergeCell ref="A4:D4"/>
    <mergeCell ref="A5:D5"/>
    <mergeCell ref="A7:B7"/>
    <mergeCell ref="A16:B16"/>
    <mergeCell ref="A28:D28"/>
    <mergeCell ref="A29:D29"/>
    <mergeCell ref="A31:B31"/>
  </mergeCells>
  <printOptions horizontalCentered="1" verticalCentered="1"/>
  <pageMargins left="0.7874015748031497" right="0.7874015748031497" top="0.3937007874015748" bottom="0.984251968503937" header="0" footer="0"/>
  <pageSetup fitToHeight="1" fitToWidth="1" horizontalDpi="360" verticalDpi="360" orientation="portrait" paperSize="9" scale="82" r:id="rId2"/>
  <drawing r:id="rId1"/>
</worksheet>
</file>

<file path=xl/worksheets/sheet10.xml><?xml version="1.0" encoding="utf-8"?>
<worksheet xmlns="http://schemas.openxmlformats.org/spreadsheetml/2006/main" xmlns:r="http://schemas.openxmlformats.org/officeDocument/2006/relationships">
  <dimension ref="A1:U375"/>
  <sheetViews>
    <sheetView zoomScalePageLayoutView="0" workbookViewId="0" topLeftCell="A1">
      <selection activeCell="M200" sqref="M200"/>
    </sheetView>
  </sheetViews>
  <sheetFormatPr defaultColWidth="11.421875" defaultRowHeight="12.75"/>
  <cols>
    <col min="1" max="1" width="2.28125" style="86" customWidth="1"/>
    <col min="2" max="2" width="4.7109375" style="86" customWidth="1"/>
    <col min="3" max="3" width="5.28125" style="86" customWidth="1"/>
    <col min="4" max="4" width="5.7109375" style="86" customWidth="1"/>
    <col min="5" max="5" width="32.00390625" style="86" customWidth="1"/>
    <col min="6" max="6" width="16.57421875" style="253" bestFit="1" customWidth="1"/>
    <col min="7" max="7" width="9.8515625" style="257" customWidth="1"/>
    <col min="8" max="8" width="1.7109375" style="257" customWidth="1"/>
    <col min="9" max="9" width="9.7109375" style="257" customWidth="1"/>
    <col min="10" max="10" width="1.7109375" style="257" customWidth="1"/>
    <col min="11" max="11" width="75.421875" style="86" bestFit="1" customWidth="1"/>
    <col min="12" max="12" width="16.57421875" style="253" bestFit="1" customWidth="1"/>
    <col min="13" max="13" width="22.7109375" style="248" customWidth="1"/>
    <col min="14" max="14" width="2.00390625" style="248" customWidth="1"/>
    <col min="15" max="15" width="6.140625" style="248" customWidth="1"/>
    <col min="16" max="16" width="3.00390625" style="248" customWidth="1"/>
    <col min="17" max="17" width="11.7109375" style="86" bestFit="1" customWidth="1"/>
    <col min="18" max="16384" width="11.421875" style="86" customWidth="1"/>
  </cols>
  <sheetData>
    <row r="1" spans="1:12" ht="12.75">
      <c r="A1" s="392" t="s">
        <v>191</v>
      </c>
      <c r="B1" s="392"/>
      <c r="C1" s="392"/>
      <c r="D1" s="392"/>
      <c r="E1" s="392"/>
      <c r="F1" s="392"/>
      <c r="G1" s="392"/>
      <c r="H1" s="392"/>
      <c r="I1" s="392"/>
      <c r="J1" s="392"/>
      <c r="K1" s="392"/>
      <c r="L1" s="392"/>
    </row>
    <row r="2" spans="1:12" ht="12.75">
      <c r="A2" s="392" t="s">
        <v>192</v>
      </c>
      <c r="B2" s="392"/>
      <c r="C2" s="392"/>
      <c r="D2" s="392"/>
      <c r="E2" s="392"/>
      <c r="F2" s="392"/>
      <c r="G2" s="392"/>
      <c r="H2" s="392"/>
      <c r="I2" s="392"/>
      <c r="J2" s="392"/>
      <c r="K2" s="392"/>
      <c r="L2" s="392"/>
    </row>
    <row r="3" spans="1:12" ht="12.75">
      <c r="A3" s="392" t="str">
        <f>+'[1]INGRESOS'!A1</f>
        <v>CONCEJO MUNICIPAL DE DISTRITO DE CÓBANO</v>
      </c>
      <c r="B3" s="392"/>
      <c r="C3" s="392"/>
      <c r="D3" s="392"/>
      <c r="E3" s="392"/>
      <c r="F3" s="392"/>
      <c r="G3" s="392"/>
      <c r="H3" s="392"/>
      <c r="I3" s="392"/>
      <c r="J3" s="392"/>
      <c r="K3" s="392"/>
      <c r="L3" s="392"/>
    </row>
    <row r="4" spans="1:12" ht="12.75">
      <c r="A4" s="392" t="s">
        <v>193</v>
      </c>
      <c r="B4" s="392"/>
      <c r="C4" s="392"/>
      <c r="D4" s="392"/>
      <c r="E4" s="392"/>
      <c r="F4" s="392"/>
      <c r="G4" s="392"/>
      <c r="H4" s="392"/>
      <c r="I4" s="392"/>
      <c r="J4" s="392"/>
      <c r="K4" s="392"/>
      <c r="L4" s="392"/>
    </row>
    <row r="5" spans="1:12" ht="12.75">
      <c r="A5" s="392"/>
      <c r="B5" s="392"/>
      <c r="C5" s="392"/>
      <c r="D5" s="392"/>
      <c r="E5" s="392"/>
      <c r="F5" s="392"/>
      <c r="G5" s="392"/>
      <c r="H5" s="392"/>
      <c r="I5" s="392"/>
      <c r="J5" s="392"/>
      <c r="K5" s="392"/>
      <c r="L5" s="392"/>
    </row>
    <row r="6" spans="1:12" ht="12.75">
      <c r="A6" s="344"/>
      <c r="B6" s="344"/>
      <c r="C6" s="344"/>
      <c r="D6" s="344"/>
      <c r="E6" s="344"/>
      <c r="F6" s="344"/>
      <c r="G6" s="344"/>
      <c r="H6" s="344"/>
      <c r="I6" s="344"/>
      <c r="J6" s="344"/>
      <c r="K6" s="344"/>
      <c r="L6" s="344"/>
    </row>
    <row r="7" spans="1:11" ht="12.75">
      <c r="A7" s="249"/>
      <c r="B7" s="249"/>
      <c r="C7" s="249"/>
      <c r="D7" s="249"/>
      <c r="E7" s="249"/>
      <c r="F7" s="250"/>
      <c r="G7" s="251" t="s">
        <v>194</v>
      </c>
      <c r="H7" s="251"/>
      <c r="I7" s="251" t="s">
        <v>194</v>
      </c>
      <c r="J7" s="251"/>
      <c r="K7" s="252"/>
    </row>
    <row r="8" spans="1:16" ht="13.5" thickBot="1">
      <c r="A8" s="391" t="s">
        <v>195</v>
      </c>
      <c r="B8" s="391"/>
      <c r="C8" s="391"/>
      <c r="D8" s="391"/>
      <c r="E8" s="391"/>
      <c r="F8" s="391"/>
      <c r="G8" s="254" t="s">
        <v>196</v>
      </c>
      <c r="H8" s="254"/>
      <c r="I8" s="254" t="s">
        <v>197</v>
      </c>
      <c r="J8" s="254"/>
      <c r="K8" s="255" t="s">
        <v>198</v>
      </c>
      <c r="M8" s="86"/>
      <c r="N8" s="86"/>
      <c r="O8" s="86"/>
      <c r="P8" s="86"/>
    </row>
    <row r="9" spans="1:11" ht="12.75">
      <c r="A9" s="248"/>
      <c r="B9" s="248"/>
      <c r="C9" s="248"/>
      <c r="D9" s="248"/>
      <c r="E9" s="248"/>
      <c r="F9" s="256"/>
      <c r="K9" s="248"/>
    </row>
    <row r="10" spans="1:16" s="261" customFormat="1" ht="12.75">
      <c r="A10" s="258" t="s">
        <v>104</v>
      </c>
      <c r="B10" s="93" t="s">
        <v>199</v>
      </c>
      <c r="C10" s="93"/>
      <c r="D10" s="93"/>
      <c r="E10" s="93"/>
      <c r="F10" s="259">
        <f>F12+F173+F203</f>
        <v>0</v>
      </c>
      <c r="G10" s="260"/>
      <c r="H10" s="260"/>
      <c r="I10" s="260"/>
      <c r="J10" s="260"/>
      <c r="K10" s="93"/>
      <c r="L10" s="253"/>
      <c r="M10" s="93"/>
      <c r="N10" s="93"/>
      <c r="O10" s="93"/>
      <c r="P10" s="93"/>
    </row>
    <row r="11" spans="1:11" ht="12.75">
      <c r="A11" s="248"/>
      <c r="B11" s="248"/>
      <c r="C11" s="248"/>
      <c r="D11" s="248"/>
      <c r="E11" s="248"/>
      <c r="F11" s="256"/>
      <c r="G11" s="262"/>
      <c r="H11" s="262"/>
      <c r="I11" s="262"/>
      <c r="J11" s="262"/>
      <c r="K11" s="248"/>
    </row>
    <row r="12" spans="1:11" ht="12.75">
      <c r="A12" s="248"/>
      <c r="B12" s="258" t="s">
        <v>200</v>
      </c>
      <c r="C12" s="93" t="s">
        <v>201</v>
      </c>
      <c r="D12" s="93"/>
      <c r="E12" s="93"/>
      <c r="F12" s="259">
        <f>F14+F52</f>
        <v>0</v>
      </c>
      <c r="G12" s="262"/>
      <c r="H12" s="262"/>
      <c r="I12" s="262"/>
      <c r="J12" s="262"/>
      <c r="K12" s="248"/>
    </row>
    <row r="13" spans="1:11" ht="12.75">
      <c r="A13" s="248"/>
      <c r="B13" s="248"/>
      <c r="C13" s="248"/>
      <c r="D13" s="248"/>
      <c r="E13" s="248"/>
      <c r="F13" s="256"/>
      <c r="G13" s="262"/>
      <c r="H13" s="262"/>
      <c r="I13" s="262"/>
      <c r="J13" s="262"/>
      <c r="K13" s="248"/>
    </row>
    <row r="14" spans="1:13" ht="12.75">
      <c r="A14" s="248"/>
      <c r="B14" s="248"/>
      <c r="C14" s="258" t="s">
        <v>202</v>
      </c>
      <c r="D14" s="93" t="s">
        <v>18</v>
      </c>
      <c r="E14" s="93"/>
      <c r="F14" s="263">
        <f>F16+F38</f>
        <v>0</v>
      </c>
      <c r="G14" s="258" t="s">
        <v>202</v>
      </c>
      <c r="H14" s="258"/>
      <c r="I14" s="258">
        <v>0</v>
      </c>
      <c r="J14" s="258"/>
      <c r="K14" s="264" t="s">
        <v>18</v>
      </c>
      <c r="L14" s="265">
        <f>L17+L23+L29+L35+L39+L45</f>
        <v>0</v>
      </c>
      <c r="M14" s="266"/>
    </row>
    <row r="15" spans="1:13" ht="12.75">
      <c r="A15" s="248"/>
      <c r="B15" s="248"/>
      <c r="C15" s="248"/>
      <c r="D15" s="248"/>
      <c r="E15" s="248"/>
      <c r="G15" s="262"/>
      <c r="H15" s="262"/>
      <c r="I15" s="262"/>
      <c r="J15" s="262"/>
      <c r="K15" s="248"/>
      <c r="M15" s="266"/>
    </row>
    <row r="16" spans="1:13" ht="12.75">
      <c r="A16" s="248"/>
      <c r="B16" s="248"/>
      <c r="C16" s="248"/>
      <c r="D16" s="267" t="s">
        <v>203</v>
      </c>
      <c r="E16" s="248" t="s">
        <v>204</v>
      </c>
      <c r="F16" s="253">
        <f>L17+L23+L29+L35</f>
        <v>0</v>
      </c>
      <c r="G16" s="262"/>
      <c r="H16" s="262"/>
      <c r="I16" s="262"/>
      <c r="J16" s="262"/>
      <c r="K16" s="248"/>
      <c r="M16" s="266"/>
    </row>
    <row r="17" spans="1:13" ht="12.75">
      <c r="A17" s="248"/>
      <c r="B17" s="248"/>
      <c r="C17" s="248"/>
      <c r="D17" s="248"/>
      <c r="E17" s="248"/>
      <c r="G17" s="258" t="s">
        <v>203</v>
      </c>
      <c r="H17" s="258"/>
      <c r="I17" s="258" t="s">
        <v>205</v>
      </c>
      <c r="J17" s="258"/>
      <c r="K17" s="264" t="s">
        <v>206</v>
      </c>
      <c r="L17" s="265">
        <f>SUM(L18:L22)</f>
        <v>0</v>
      </c>
      <c r="M17" s="266"/>
    </row>
    <row r="18" spans="1:13" ht="12.75">
      <c r="A18" s="248"/>
      <c r="B18" s="248"/>
      <c r="C18" s="248"/>
      <c r="D18" s="248"/>
      <c r="E18" s="248"/>
      <c r="G18" s="267" t="s">
        <v>203</v>
      </c>
      <c r="H18" s="267"/>
      <c r="I18" s="267" t="s">
        <v>207</v>
      </c>
      <c r="J18" s="267"/>
      <c r="K18" s="248" t="s">
        <v>208</v>
      </c>
      <c r="L18" s="268"/>
      <c r="M18" s="266"/>
    </row>
    <row r="19" spans="1:13" ht="12.75">
      <c r="A19" s="248"/>
      <c r="B19" s="248"/>
      <c r="C19" s="248"/>
      <c r="D19" s="248"/>
      <c r="E19" s="248"/>
      <c r="G19" s="267" t="s">
        <v>203</v>
      </c>
      <c r="H19" s="267"/>
      <c r="I19" s="267" t="s">
        <v>209</v>
      </c>
      <c r="J19" s="267"/>
      <c r="K19" s="248" t="s">
        <v>210</v>
      </c>
      <c r="L19" s="268"/>
      <c r="M19" s="266"/>
    </row>
    <row r="20" spans="1:13" ht="12.75">
      <c r="A20" s="248"/>
      <c r="B20" s="248"/>
      <c r="C20" s="248"/>
      <c r="D20" s="248"/>
      <c r="E20" s="248"/>
      <c r="G20" s="267" t="s">
        <v>203</v>
      </c>
      <c r="H20" s="267"/>
      <c r="I20" s="267" t="s">
        <v>211</v>
      </c>
      <c r="J20" s="267"/>
      <c r="K20" s="248" t="s">
        <v>212</v>
      </c>
      <c r="L20" s="268"/>
      <c r="M20" s="266"/>
    </row>
    <row r="21" spans="1:13" ht="12.75">
      <c r="A21" s="248"/>
      <c r="B21" s="248"/>
      <c r="C21" s="248"/>
      <c r="D21" s="248"/>
      <c r="E21" s="248"/>
      <c r="G21" s="267" t="s">
        <v>203</v>
      </c>
      <c r="H21" s="267"/>
      <c r="I21" s="267" t="s">
        <v>213</v>
      </c>
      <c r="J21" s="267"/>
      <c r="K21" s="248" t="s">
        <v>214</v>
      </c>
      <c r="L21" s="268"/>
      <c r="M21" s="266"/>
    </row>
    <row r="22" spans="1:13" ht="12.75">
      <c r="A22" s="248"/>
      <c r="B22" s="248"/>
      <c r="C22" s="248"/>
      <c r="D22" s="248"/>
      <c r="E22" s="248"/>
      <c r="G22" s="267" t="s">
        <v>203</v>
      </c>
      <c r="H22" s="267"/>
      <c r="I22" s="267" t="s">
        <v>215</v>
      </c>
      <c r="J22" s="267"/>
      <c r="K22" s="248" t="s">
        <v>216</v>
      </c>
      <c r="L22" s="268"/>
      <c r="M22" s="266"/>
    </row>
    <row r="23" spans="1:13" ht="12.75">
      <c r="A23" s="248"/>
      <c r="B23" s="248"/>
      <c r="C23" s="248"/>
      <c r="D23" s="248"/>
      <c r="E23" s="248"/>
      <c r="G23" s="258" t="s">
        <v>203</v>
      </c>
      <c r="H23" s="258"/>
      <c r="I23" s="258" t="s">
        <v>217</v>
      </c>
      <c r="J23" s="258"/>
      <c r="K23" s="264" t="s">
        <v>218</v>
      </c>
      <c r="L23" s="265">
        <f>SUM(L24:L28)</f>
        <v>0</v>
      </c>
      <c r="M23" s="266"/>
    </row>
    <row r="24" spans="1:13" ht="12.75">
      <c r="A24" s="248"/>
      <c r="B24" s="248"/>
      <c r="C24" s="248"/>
      <c r="D24" s="248"/>
      <c r="E24" s="248"/>
      <c r="G24" s="267" t="s">
        <v>203</v>
      </c>
      <c r="H24" s="267"/>
      <c r="I24" s="267" t="s">
        <v>219</v>
      </c>
      <c r="J24" s="267"/>
      <c r="K24" s="248" t="s">
        <v>176</v>
      </c>
      <c r="L24" s="268"/>
      <c r="M24" s="266"/>
    </row>
    <row r="25" spans="1:13" ht="12.75">
      <c r="A25" s="248"/>
      <c r="B25" s="248"/>
      <c r="C25" s="248"/>
      <c r="D25" s="248"/>
      <c r="E25" s="248"/>
      <c r="G25" s="267" t="s">
        <v>203</v>
      </c>
      <c r="H25" s="267"/>
      <c r="I25" s="267" t="s">
        <v>220</v>
      </c>
      <c r="J25" s="267"/>
      <c r="K25" s="248" t="s">
        <v>221</v>
      </c>
      <c r="L25" s="268"/>
      <c r="M25" s="266"/>
    </row>
    <row r="26" spans="1:13" ht="12.75">
      <c r="A26" s="248"/>
      <c r="B26" s="248"/>
      <c r="C26" s="248"/>
      <c r="D26" s="248"/>
      <c r="E26" s="248"/>
      <c r="G26" s="267" t="s">
        <v>203</v>
      </c>
      <c r="H26" s="267"/>
      <c r="I26" s="267" t="s">
        <v>222</v>
      </c>
      <c r="J26" s="267"/>
      <c r="K26" s="248" t="s">
        <v>223</v>
      </c>
      <c r="L26" s="268"/>
      <c r="M26" s="266"/>
    </row>
    <row r="27" spans="1:13" ht="12.75">
      <c r="A27" s="248"/>
      <c r="B27" s="248"/>
      <c r="C27" s="248"/>
      <c r="D27" s="248"/>
      <c r="E27" s="248"/>
      <c r="G27" s="267" t="s">
        <v>203</v>
      </c>
      <c r="H27" s="267"/>
      <c r="I27" s="267" t="s">
        <v>224</v>
      </c>
      <c r="J27" s="267"/>
      <c r="K27" s="248" t="s">
        <v>225</v>
      </c>
      <c r="L27" s="268"/>
      <c r="M27" s="266"/>
    </row>
    <row r="28" spans="1:13" ht="12.75">
      <c r="A28" s="248"/>
      <c r="B28" s="248"/>
      <c r="C28" s="248"/>
      <c r="D28" s="248"/>
      <c r="E28" s="248"/>
      <c r="G28" s="267" t="s">
        <v>203</v>
      </c>
      <c r="H28" s="267"/>
      <c r="I28" s="267" t="s">
        <v>226</v>
      </c>
      <c r="J28" s="267"/>
      <c r="K28" s="248" t="s">
        <v>227</v>
      </c>
      <c r="L28" s="268"/>
      <c r="M28" s="266"/>
    </row>
    <row r="29" spans="1:13" ht="12.75">
      <c r="A29" s="248"/>
      <c r="B29" s="248"/>
      <c r="C29" s="248"/>
      <c r="D29" s="248"/>
      <c r="E29" s="248"/>
      <c r="G29" s="258" t="s">
        <v>203</v>
      </c>
      <c r="H29" s="258"/>
      <c r="I29" s="258" t="s">
        <v>228</v>
      </c>
      <c r="J29" s="258"/>
      <c r="K29" s="264" t="s">
        <v>229</v>
      </c>
      <c r="L29" s="265">
        <f>SUM(L30:L34)</f>
        <v>0</v>
      </c>
      <c r="M29" s="266"/>
    </row>
    <row r="30" spans="1:17" ht="12.75">
      <c r="A30" s="248"/>
      <c r="B30" s="248"/>
      <c r="C30" s="248"/>
      <c r="D30" s="248"/>
      <c r="E30" s="248"/>
      <c r="G30" s="267" t="s">
        <v>203</v>
      </c>
      <c r="H30" s="267"/>
      <c r="I30" s="267" t="s">
        <v>230</v>
      </c>
      <c r="J30" s="267"/>
      <c r="K30" s="248" t="s">
        <v>231</v>
      </c>
      <c r="L30" s="268"/>
      <c r="M30" s="266"/>
      <c r="Q30" s="269"/>
    </row>
    <row r="31" spans="1:17" ht="12.75">
      <c r="A31" s="248"/>
      <c r="B31" s="248"/>
      <c r="C31" s="248"/>
      <c r="D31" s="248"/>
      <c r="E31" s="248"/>
      <c r="G31" s="267" t="s">
        <v>203</v>
      </c>
      <c r="H31" s="267"/>
      <c r="I31" s="267" t="s">
        <v>232</v>
      </c>
      <c r="J31" s="267"/>
      <c r="K31" s="248" t="s">
        <v>233</v>
      </c>
      <c r="L31" s="268"/>
      <c r="M31" s="266"/>
      <c r="Q31" s="269"/>
    </row>
    <row r="32" spans="1:17" ht="12.75">
      <c r="A32" s="248"/>
      <c r="B32" s="248"/>
      <c r="C32" s="248"/>
      <c r="D32" s="248"/>
      <c r="E32" s="248"/>
      <c r="G32" s="267" t="s">
        <v>203</v>
      </c>
      <c r="H32" s="267"/>
      <c r="I32" s="267" t="s">
        <v>234</v>
      </c>
      <c r="J32" s="267"/>
      <c r="K32" s="248" t="s">
        <v>102</v>
      </c>
      <c r="L32" s="268"/>
      <c r="M32" s="266"/>
      <c r="Q32" s="269"/>
    </row>
    <row r="33" spans="1:17" ht="12.75">
      <c r="A33" s="248"/>
      <c r="B33" s="248"/>
      <c r="C33" s="248"/>
      <c r="D33" s="248"/>
      <c r="E33" s="248"/>
      <c r="G33" s="267" t="s">
        <v>203</v>
      </c>
      <c r="H33" s="267"/>
      <c r="I33" s="267" t="s">
        <v>235</v>
      </c>
      <c r="J33" s="267"/>
      <c r="K33" s="248" t="s">
        <v>167</v>
      </c>
      <c r="L33" s="268"/>
      <c r="M33" s="266"/>
      <c r="Q33" s="269"/>
    </row>
    <row r="34" spans="1:17" ht="12.75">
      <c r="A34" s="248"/>
      <c r="B34" s="248"/>
      <c r="C34" s="248"/>
      <c r="D34" s="248"/>
      <c r="E34" s="248"/>
      <c r="G34" s="267" t="s">
        <v>203</v>
      </c>
      <c r="H34" s="267"/>
      <c r="I34" s="267" t="s">
        <v>236</v>
      </c>
      <c r="J34" s="267"/>
      <c r="K34" s="248" t="s">
        <v>237</v>
      </c>
      <c r="L34" s="268"/>
      <c r="M34" s="266"/>
      <c r="Q34" s="269"/>
    </row>
    <row r="35" spans="1:13" ht="12.75">
      <c r="A35" s="248"/>
      <c r="B35" s="248"/>
      <c r="C35" s="248"/>
      <c r="D35" s="248"/>
      <c r="E35" s="248"/>
      <c r="G35" s="258" t="s">
        <v>203</v>
      </c>
      <c r="H35" s="258"/>
      <c r="I35" s="258" t="s">
        <v>238</v>
      </c>
      <c r="J35" s="258"/>
      <c r="K35" s="264" t="s">
        <v>239</v>
      </c>
      <c r="L35" s="263">
        <f>SUM(L36:L37)</f>
        <v>0</v>
      </c>
      <c r="M35" s="266"/>
    </row>
    <row r="36" spans="1:13" ht="12.75">
      <c r="A36" s="248"/>
      <c r="B36" s="248"/>
      <c r="C36" s="248"/>
      <c r="D36" s="248"/>
      <c r="E36" s="248"/>
      <c r="G36" s="267" t="s">
        <v>203</v>
      </c>
      <c r="H36" s="267"/>
      <c r="I36" s="267" t="s">
        <v>240</v>
      </c>
      <c r="J36" s="267"/>
      <c r="K36" s="248" t="s">
        <v>241</v>
      </c>
      <c r="L36" s="253">
        <f>+'[1]TABLA EQUIV. PROG I'!L36+'[1]tabla equiv prog II'!L36+'[1]tabla equivalencia prog III'!L36</f>
        <v>0</v>
      </c>
      <c r="M36" s="266"/>
    </row>
    <row r="37" spans="1:13" ht="12.75">
      <c r="A37" s="248"/>
      <c r="B37" s="248"/>
      <c r="C37" s="248"/>
      <c r="D37" s="248"/>
      <c r="E37" s="248"/>
      <c r="G37" s="267" t="s">
        <v>203</v>
      </c>
      <c r="H37" s="267"/>
      <c r="I37" s="267" t="s">
        <v>242</v>
      </c>
      <c r="J37" s="267"/>
      <c r="K37" s="248" t="s">
        <v>243</v>
      </c>
      <c r="L37" s="253">
        <f>+'[1]TABLA EQUIV. PROG I'!L37+'[1]tabla equiv prog II'!L37+'[1]tabla equivalencia prog III'!L37</f>
        <v>0</v>
      </c>
      <c r="M37" s="266"/>
    </row>
    <row r="38" spans="1:13" ht="12.75">
      <c r="A38" s="248"/>
      <c r="B38" s="248"/>
      <c r="C38" s="248"/>
      <c r="D38" s="267" t="s">
        <v>244</v>
      </c>
      <c r="E38" s="248" t="s">
        <v>188</v>
      </c>
      <c r="F38" s="253">
        <f>L39+L45</f>
        <v>0</v>
      </c>
      <c r="G38" s="270" t="s">
        <v>186</v>
      </c>
      <c r="H38" s="270"/>
      <c r="I38" s="262"/>
      <c r="J38" s="262"/>
      <c r="K38" s="262"/>
      <c r="M38" s="266"/>
    </row>
    <row r="39" spans="1:13" ht="12.75">
      <c r="A39" s="248"/>
      <c r="B39" s="248"/>
      <c r="C39" s="248"/>
      <c r="D39" s="248"/>
      <c r="E39" s="267"/>
      <c r="G39" s="271" t="s">
        <v>244</v>
      </c>
      <c r="H39" s="271"/>
      <c r="I39" s="271" t="s">
        <v>245</v>
      </c>
      <c r="J39" s="271"/>
      <c r="K39" s="264" t="s">
        <v>246</v>
      </c>
      <c r="L39" s="265">
        <f>SUM(L40:L44)</f>
        <v>0</v>
      </c>
      <c r="M39" s="266"/>
    </row>
    <row r="40" spans="1:13" ht="12.75">
      <c r="A40" s="248"/>
      <c r="B40" s="248"/>
      <c r="C40" s="248"/>
      <c r="D40" s="248"/>
      <c r="E40" s="267"/>
      <c r="G40" s="270" t="s">
        <v>244</v>
      </c>
      <c r="H40" s="270"/>
      <c r="I40" s="270" t="s">
        <v>247</v>
      </c>
      <c r="J40" s="270"/>
      <c r="K40" s="248" t="s">
        <v>248</v>
      </c>
      <c r="L40" s="268"/>
      <c r="M40" s="266"/>
    </row>
    <row r="41" spans="1:13" ht="12.75">
      <c r="A41" s="248"/>
      <c r="B41" s="248"/>
      <c r="C41" s="248"/>
      <c r="D41" s="248"/>
      <c r="E41" s="267"/>
      <c r="G41" s="270" t="s">
        <v>244</v>
      </c>
      <c r="H41" s="270"/>
      <c r="I41" s="270" t="s">
        <v>249</v>
      </c>
      <c r="J41" s="270"/>
      <c r="K41" s="248" t="s">
        <v>250</v>
      </c>
      <c r="L41" s="268">
        <f>+'[1]TABLA EQUIV. PROG I'!L41+'[1]tabla equiv prog II'!L41+'[1]tabla equivalencia prog III'!L41</f>
        <v>0</v>
      </c>
      <c r="M41" s="266"/>
    </row>
    <row r="42" spans="1:13" ht="12.75">
      <c r="A42" s="248"/>
      <c r="B42" s="248"/>
      <c r="C42" s="248"/>
      <c r="D42" s="248"/>
      <c r="E42" s="267"/>
      <c r="G42" s="270" t="s">
        <v>244</v>
      </c>
      <c r="H42" s="270"/>
      <c r="I42" s="270" t="s">
        <v>251</v>
      </c>
      <c r="J42" s="270"/>
      <c r="K42" s="248" t="s">
        <v>252</v>
      </c>
      <c r="L42" s="268">
        <f>+'[1]TABLA EQUIV. PROG I'!L42+'[1]tabla equiv prog II'!L42+'[1]tabla equivalencia prog III'!L42</f>
        <v>0</v>
      </c>
      <c r="M42" s="266"/>
    </row>
    <row r="43" spans="1:13" ht="12.75">
      <c r="A43" s="248"/>
      <c r="B43" s="248"/>
      <c r="C43" s="248"/>
      <c r="D43" s="248"/>
      <c r="E43" s="267"/>
      <c r="G43" s="270" t="s">
        <v>244</v>
      </c>
      <c r="H43" s="270"/>
      <c r="I43" s="270" t="s">
        <v>253</v>
      </c>
      <c r="J43" s="270"/>
      <c r="K43" s="248" t="s">
        <v>254</v>
      </c>
      <c r="L43" s="268">
        <f>+'[1]TABLA EQUIV. PROG I'!L43+'[1]tabla equiv prog II'!L43+'[1]tabla equivalencia prog III'!L43</f>
        <v>0</v>
      </c>
      <c r="M43" s="266"/>
    </row>
    <row r="44" spans="1:13" ht="12.75">
      <c r="A44" s="248"/>
      <c r="B44" s="248"/>
      <c r="C44" s="248"/>
      <c r="D44" s="248"/>
      <c r="E44" s="267"/>
      <c r="G44" s="270" t="s">
        <v>244</v>
      </c>
      <c r="H44" s="270"/>
      <c r="I44" s="270" t="s">
        <v>255</v>
      </c>
      <c r="J44" s="270"/>
      <c r="K44" s="248" t="s">
        <v>256</v>
      </c>
      <c r="L44" s="268"/>
      <c r="M44" s="266"/>
    </row>
    <row r="45" spans="1:13" ht="12.75">
      <c r="A45" s="248"/>
      <c r="B45" s="248"/>
      <c r="C45" s="248"/>
      <c r="D45" s="248"/>
      <c r="E45" s="267"/>
      <c r="G45" s="271" t="s">
        <v>244</v>
      </c>
      <c r="H45" s="271"/>
      <c r="I45" s="271" t="s">
        <v>257</v>
      </c>
      <c r="J45" s="271"/>
      <c r="K45" s="264" t="s">
        <v>258</v>
      </c>
      <c r="L45" s="265">
        <f>SUM(L46:L50)</f>
        <v>0</v>
      </c>
      <c r="M45" s="266"/>
    </row>
    <row r="46" spans="1:13" ht="12.75">
      <c r="A46" s="248"/>
      <c r="B46" s="248"/>
      <c r="C46" s="248"/>
      <c r="D46" s="248"/>
      <c r="E46" s="267"/>
      <c r="G46" s="270" t="s">
        <v>244</v>
      </c>
      <c r="H46" s="270"/>
      <c r="I46" s="270" t="s">
        <v>259</v>
      </c>
      <c r="J46" s="270"/>
      <c r="K46" s="248" t="s">
        <v>260</v>
      </c>
      <c r="L46" s="268"/>
      <c r="M46" s="266"/>
    </row>
    <row r="47" spans="1:13" ht="12.75">
      <c r="A47" s="248"/>
      <c r="B47" s="248"/>
      <c r="C47" s="248"/>
      <c r="D47" s="248"/>
      <c r="E47" s="267"/>
      <c r="G47" s="270" t="s">
        <v>244</v>
      </c>
      <c r="H47" s="270"/>
      <c r="I47" s="270" t="s">
        <v>261</v>
      </c>
      <c r="J47" s="270"/>
      <c r="K47" s="248" t="s">
        <v>262</v>
      </c>
      <c r="L47" s="268"/>
      <c r="M47" s="266"/>
    </row>
    <row r="48" spans="1:13" ht="12.75">
      <c r="A48" s="248"/>
      <c r="B48" s="248"/>
      <c r="C48" s="248"/>
      <c r="D48" s="248"/>
      <c r="E48" s="267"/>
      <c r="G48" s="270" t="s">
        <v>244</v>
      </c>
      <c r="H48" s="270"/>
      <c r="I48" s="270" t="s">
        <v>263</v>
      </c>
      <c r="J48" s="270"/>
      <c r="K48" s="248" t="s">
        <v>264</v>
      </c>
      <c r="L48" s="268"/>
      <c r="M48" s="266"/>
    </row>
    <row r="49" spans="1:13" ht="12.75">
      <c r="A49" s="248"/>
      <c r="B49" s="248"/>
      <c r="C49" s="248"/>
      <c r="D49" s="248"/>
      <c r="E49" s="248"/>
      <c r="G49" s="270" t="s">
        <v>244</v>
      </c>
      <c r="H49" s="270"/>
      <c r="I49" s="270" t="s">
        <v>265</v>
      </c>
      <c r="J49" s="270"/>
      <c r="K49" s="248" t="s">
        <v>266</v>
      </c>
      <c r="L49" s="268">
        <f>+'[1]TABLA EQUIV. PROG I'!L49+'[1]tabla equiv prog II'!L49+'[1]tabla equivalencia prog III'!L49</f>
        <v>0</v>
      </c>
      <c r="M49" s="266"/>
    </row>
    <row r="50" spans="1:13" ht="12.75">
      <c r="A50" s="248"/>
      <c r="B50" s="248"/>
      <c r="C50" s="248"/>
      <c r="D50" s="248"/>
      <c r="E50" s="248"/>
      <c r="G50" s="270" t="s">
        <v>244</v>
      </c>
      <c r="H50" s="270"/>
      <c r="I50" s="270" t="s">
        <v>267</v>
      </c>
      <c r="J50" s="270"/>
      <c r="K50" s="248" t="s">
        <v>268</v>
      </c>
      <c r="L50" s="268">
        <f>+'[1]TABLA EQUIV. PROG I'!L50+'[1]tabla equiv prog II'!L50+'[1]tabla equivalencia prog III'!L50</f>
        <v>0</v>
      </c>
      <c r="M50" s="266"/>
    </row>
    <row r="51" spans="1:13" ht="12.75">
      <c r="A51" s="248"/>
      <c r="B51" s="248"/>
      <c r="E51" s="93"/>
      <c r="G51" s="267" t="s">
        <v>186</v>
      </c>
      <c r="H51" s="267"/>
      <c r="I51" s="262"/>
      <c r="J51" s="262"/>
      <c r="K51" s="248"/>
      <c r="M51" s="266"/>
    </row>
    <row r="52" spans="1:13" ht="12.75">
      <c r="A52" s="248"/>
      <c r="B52" s="248"/>
      <c r="C52" s="258" t="s">
        <v>269</v>
      </c>
      <c r="D52" s="93" t="s">
        <v>270</v>
      </c>
      <c r="E52" s="93"/>
      <c r="F52" s="253">
        <f>+L52+L120</f>
        <v>0</v>
      </c>
      <c r="G52" s="258" t="s">
        <v>269</v>
      </c>
      <c r="H52" s="258"/>
      <c r="I52" s="258">
        <v>1</v>
      </c>
      <c r="J52" s="258"/>
      <c r="K52" s="264" t="s">
        <v>19</v>
      </c>
      <c r="L52" s="265">
        <f>L54+L60+L66+L74+L83+L88+L92+L96+L112+L215+L106</f>
        <v>0</v>
      </c>
      <c r="M52" s="266"/>
    </row>
    <row r="53" spans="1:13" ht="12.75">
      <c r="A53" s="248"/>
      <c r="B53" s="248"/>
      <c r="C53" s="248"/>
      <c r="D53" s="248" t="s">
        <v>186</v>
      </c>
      <c r="E53" s="248"/>
      <c r="G53" s="267" t="s">
        <v>186</v>
      </c>
      <c r="H53" s="267"/>
      <c r="I53" s="258"/>
      <c r="J53" s="258"/>
      <c r="K53" s="93"/>
      <c r="M53" s="266"/>
    </row>
    <row r="54" spans="1:13" ht="12.75">
      <c r="A54" s="248"/>
      <c r="B54" s="248"/>
      <c r="C54" s="248"/>
      <c r="D54" s="248"/>
      <c r="E54" s="248"/>
      <c r="G54" s="258" t="s">
        <v>269</v>
      </c>
      <c r="H54" s="258"/>
      <c r="I54" s="258" t="s">
        <v>271</v>
      </c>
      <c r="J54" s="258"/>
      <c r="K54" s="264" t="s">
        <v>272</v>
      </c>
      <c r="L54" s="265">
        <f>SUM(L55:L59)</f>
        <v>0</v>
      </c>
      <c r="M54" s="266"/>
    </row>
    <row r="55" spans="1:13" ht="12.75">
      <c r="A55" s="248"/>
      <c r="B55" s="248"/>
      <c r="C55" s="248"/>
      <c r="D55" s="248"/>
      <c r="E55" s="272"/>
      <c r="G55" s="267" t="s">
        <v>269</v>
      </c>
      <c r="H55" s="267"/>
      <c r="I55" s="267" t="s">
        <v>273</v>
      </c>
      <c r="J55" s="267"/>
      <c r="K55" s="248" t="s">
        <v>274</v>
      </c>
      <c r="L55" s="268">
        <f>+'[1]TABLA EQUIV. PROG I'!L55+'[1]tabla equiv prog II'!L55+'[1]tabla equivalencia prog III'!L55</f>
        <v>0</v>
      </c>
      <c r="M55" s="266"/>
    </row>
    <row r="56" spans="1:13" ht="12.75">
      <c r="A56" s="248"/>
      <c r="B56" s="248"/>
      <c r="C56" s="248"/>
      <c r="D56" s="248"/>
      <c r="E56" s="273"/>
      <c r="G56" s="267" t="s">
        <v>269</v>
      </c>
      <c r="H56" s="267"/>
      <c r="I56" s="267" t="s">
        <v>275</v>
      </c>
      <c r="J56" s="267"/>
      <c r="K56" s="248" t="s">
        <v>174</v>
      </c>
      <c r="L56" s="268"/>
      <c r="M56" s="266"/>
    </row>
    <row r="57" spans="1:13" ht="12.75">
      <c r="A57" s="248"/>
      <c r="B57" s="248"/>
      <c r="C57" s="248"/>
      <c r="D57" s="248"/>
      <c r="E57" s="248"/>
      <c r="G57" s="267" t="s">
        <v>269</v>
      </c>
      <c r="H57" s="267"/>
      <c r="I57" s="267" t="s">
        <v>276</v>
      </c>
      <c r="J57" s="267"/>
      <c r="K57" s="248" t="s">
        <v>277</v>
      </c>
      <c r="L57" s="268">
        <f>+'[1]TABLA EQUIV. PROG I'!L57+'[1]tabla equiv prog II'!L57+'[1]tabla equivalencia prog III'!L57</f>
        <v>0</v>
      </c>
      <c r="M57" s="266"/>
    </row>
    <row r="58" spans="1:13" ht="12.75">
      <c r="A58" s="248"/>
      <c r="B58" s="248"/>
      <c r="C58" s="248"/>
      <c r="D58" s="248"/>
      <c r="E58" s="248"/>
      <c r="G58" s="267" t="s">
        <v>269</v>
      </c>
      <c r="H58" s="267"/>
      <c r="I58" s="267" t="s">
        <v>278</v>
      </c>
      <c r="J58" s="267"/>
      <c r="K58" s="248" t="s">
        <v>279</v>
      </c>
      <c r="L58" s="268">
        <f>+'[1]TABLA EQUIV. PROG I'!L58+'[1]tabla equiv prog II'!L58+'[1]tabla equivalencia prog III'!L58</f>
        <v>0</v>
      </c>
      <c r="M58" s="266"/>
    </row>
    <row r="59" spans="1:13" ht="12.75">
      <c r="A59" s="248"/>
      <c r="B59" s="248"/>
      <c r="C59" s="248"/>
      <c r="D59" s="248"/>
      <c r="E59" s="248"/>
      <c r="G59" s="267" t="s">
        <v>269</v>
      </c>
      <c r="H59" s="267"/>
      <c r="I59" s="267" t="s">
        <v>280</v>
      </c>
      <c r="J59" s="267"/>
      <c r="K59" s="248" t="s">
        <v>281</v>
      </c>
      <c r="L59" s="268">
        <f>+'[1]TABLA EQUIV. PROG I'!L59+'[1]tabla equiv prog II'!L59+'[1]tabla equivalencia prog III'!L59</f>
        <v>0</v>
      </c>
      <c r="M59" s="266"/>
    </row>
    <row r="60" spans="1:13" ht="12.75">
      <c r="A60" s="248"/>
      <c r="B60" s="248"/>
      <c r="C60" s="248"/>
      <c r="D60" s="248"/>
      <c r="E60" s="248"/>
      <c r="G60" s="258" t="s">
        <v>269</v>
      </c>
      <c r="H60" s="258"/>
      <c r="I60" s="258" t="s">
        <v>282</v>
      </c>
      <c r="J60" s="258"/>
      <c r="K60" s="264" t="s">
        <v>283</v>
      </c>
      <c r="L60" s="265">
        <f>SUM(L61:L65)</f>
        <v>0</v>
      </c>
      <c r="M60" s="266"/>
    </row>
    <row r="61" spans="1:13" ht="12.75">
      <c r="A61" s="248"/>
      <c r="B61" s="248"/>
      <c r="C61" s="248"/>
      <c r="D61" s="248"/>
      <c r="E61" s="248"/>
      <c r="G61" s="267" t="s">
        <v>269</v>
      </c>
      <c r="H61" s="267"/>
      <c r="I61" s="267" t="s">
        <v>284</v>
      </c>
      <c r="J61" s="267"/>
      <c r="K61" s="248" t="s">
        <v>285</v>
      </c>
      <c r="L61" s="268"/>
      <c r="M61" s="266"/>
    </row>
    <row r="62" spans="1:13" ht="12.75">
      <c r="A62" s="248"/>
      <c r="B62" s="248"/>
      <c r="C62" s="248"/>
      <c r="D62" s="248"/>
      <c r="E62" s="256"/>
      <c r="G62" s="267" t="s">
        <v>269</v>
      </c>
      <c r="H62" s="267"/>
      <c r="I62" s="267" t="s">
        <v>286</v>
      </c>
      <c r="J62" s="267"/>
      <c r="K62" s="248" t="s">
        <v>287</v>
      </c>
      <c r="L62" s="268"/>
      <c r="M62" s="266"/>
    </row>
    <row r="63" spans="1:13" ht="12.75">
      <c r="A63" s="248"/>
      <c r="B63" s="248"/>
      <c r="C63" s="248"/>
      <c r="D63" s="248"/>
      <c r="E63" s="256"/>
      <c r="G63" s="267" t="s">
        <v>269</v>
      </c>
      <c r="H63" s="267"/>
      <c r="I63" s="267" t="s">
        <v>288</v>
      </c>
      <c r="J63" s="267"/>
      <c r="K63" s="248" t="s">
        <v>289</v>
      </c>
      <c r="L63" s="268"/>
      <c r="M63" s="266"/>
    </row>
    <row r="64" spans="1:13" ht="12.75">
      <c r="A64" s="248"/>
      <c r="B64" s="248"/>
      <c r="C64" s="248"/>
      <c r="D64" s="248"/>
      <c r="E64" s="256"/>
      <c r="G64" s="267" t="s">
        <v>269</v>
      </c>
      <c r="H64" s="267"/>
      <c r="I64" s="267" t="s">
        <v>290</v>
      </c>
      <c r="J64" s="267"/>
      <c r="K64" s="248" t="s">
        <v>291</v>
      </c>
      <c r="L64" s="268"/>
      <c r="M64" s="266"/>
    </row>
    <row r="65" spans="1:13" ht="12.75">
      <c r="A65" s="248"/>
      <c r="B65" s="248"/>
      <c r="C65" s="248"/>
      <c r="D65" s="248"/>
      <c r="E65" s="256"/>
      <c r="G65" s="267" t="s">
        <v>269</v>
      </c>
      <c r="H65" s="267"/>
      <c r="I65" s="267" t="s">
        <v>292</v>
      </c>
      <c r="J65" s="267"/>
      <c r="K65" s="248" t="s">
        <v>293</v>
      </c>
      <c r="L65" s="268">
        <f>+'[1]TABLA EQUIV. PROG I'!L65+'[1]tabla equiv prog II'!L65+'[1]tabla equivalencia prog III'!L65</f>
        <v>0</v>
      </c>
      <c r="M65" s="266"/>
    </row>
    <row r="66" spans="1:13" ht="12.75">
      <c r="A66" s="248"/>
      <c r="B66" s="248"/>
      <c r="C66" s="248"/>
      <c r="D66" s="248"/>
      <c r="E66" s="256"/>
      <c r="G66" s="258" t="s">
        <v>269</v>
      </c>
      <c r="H66" s="258"/>
      <c r="I66" s="258" t="s">
        <v>294</v>
      </c>
      <c r="J66" s="258"/>
      <c r="K66" s="264" t="s">
        <v>295</v>
      </c>
      <c r="L66" s="263">
        <f>SUM(L67:L73)</f>
        <v>0</v>
      </c>
      <c r="M66" s="266"/>
    </row>
    <row r="67" spans="1:13" ht="12.75">
      <c r="A67" s="248"/>
      <c r="B67" s="248"/>
      <c r="C67" s="248"/>
      <c r="D67" s="248"/>
      <c r="E67" s="256"/>
      <c r="G67" s="267" t="s">
        <v>269</v>
      </c>
      <c r="H67" s="267"/>
      <c r="I67" s="267" t="s">
        <v>296</v>
      </c>
      <c r="J67" s="267"/>
      <c r="K67" s="248" t="s">
        <v>297</v>
      </c>
      <c r="L67" s="268"/>
      <c r="M67" s="266"/>
    </row>
    <row r="68" spans="1:13" ht="12.75">
      <c r="A68" s="248"/>
      <c r="B68" s="248"/>
      <c r="C68" s="248"/>
      <c r="D68" s="248"/>
      <c r="E68" s="248"/>
      <c r="G68" s="267" t="s">
        <v>269</v>
      </c>
      <c r="H68" s="267"/>
      <c r="I68" s="267" t="s">
        <v>298</v>
      </c>
      <c r="J68" s="267"/>
      <c r="K68" s="248" t="s">
        <v>299</v>
      </c>
      <c r="L68" s="268">
        <f>+'[1]TABLA EQUIV. PROG I'!L68+'[1]tabla equiv prog II'!L68+'[1]tabla equivalencia prog III'!L68</f>
        <v>0</v>
      </c>
      <c r="M68" s="266"/>
    </row>
    <row r="69" spans="1:13" ht="12.75">
      <c r="A69" s="248"/>
      <c r="B69" s="248"/>
      <c r="C69" s="248"/>
      <c r="D69" s="248"/>
      <c r="E69" s="248"/>
      <c r="G69" s="267" t="s">
        <v>269</v>
      </c>
      <c r="H69" s="267"/>
      <c r="I69" s="267" t="s">
        <v>300</v>
      </c>
      <c r="J69" s="267"/>
      <c r="K69" s="248" t="s">
        <v>301</v>
      </c>
      <c r="L69" s="268"/>
      <c r="M69" s="266"/>
    </row>
    <row r="70" spans="1:13" ht="12.75">
      <c r="A70" s="248"/>
      <c r="B70" s="248"/>
      <c r="C70" s="248"/>
      <c r="D70" s="248"/>
      <c r="E70" s="248"/>
      <c r="G70" s="267" t="s">
        <v>269</v>
      </c>
      <c r="H70" s="267"/>
      <c r="I70" s="267" t="s">
        <v>302</v>
      </c>
      <c r="J70" s="267"/>
      <c r="K70" s="248" t="s">
        <v>185</v>
      </c>
      <c r="L70" s="268"/>
      <c r="M70" s="266"/>
    </row>
    <row r="71" spans="1:13" ht="12.75">
      <c r="A71" s="248"/>
      <c r="B71" s="248"/>
      <c r="C71" s="248"/>
      <c r="D71" s="248"/>
      <c r="E71" s="248"/>
      <c r="G71" s="267" t="s">
        <v>269</v>
      </c>
      <c r="H71" s="267"/>
      <c r="I71" s="267" t="s">
        <v>303</v>
      </c>
      <c r="J71" s="267"/>
      <c r="K71" s="248" t="s">
        <v>304</v>
      </c>
      <c r="L71" s="268"/>
      <c r="M71" s="266"/>
    </row>
    <row r="72" spans="1:13" ht="12.75">
      <c r="A72" s="248"/>
      <c r="B72" s="248"/>
      <c r="C72" s="248"/>
      <c r="D72" s="248"/>
      <c r="E72" s="248"/>
      <c r="G72" s="267" t="s">
        <v>269</v>
      </c>
      <c r="H72" s="267"/>
      <c r="I72" s="267" t="s">
        <v>305</v>
      </c>
      <c r="J72" s="267"/>
      <c r="K72" s="262" t="s">
        <v>306</v>
      </c>
      <c r="L72" s="268"/>
      <c r="M72" s="266"/>
    </row>
    <row r="73" spans="1:13" ht="12.75">
      <c r="A73" s="248"/>
      <c r="B73" s="248"/>
      <c r="C73" s="248"/>
      <c r="D73" s="248"/>
      <c r="E73" s="248"/>
      <c r="G73" s="267" t="s">
        <v>269</v>
      </c>
      <c r="H73" s="267"/>
      <c r="I73" s="267" t="s">
        <v>307</v>
      </c>
      <c r="J73" s="267"/>
      <c r="K73" s="248" t="s">
        <v>308</v>
      </c>
      <c r="L73" s="268">
        <f>+'[1]TABLA EQUIV. PROG I'!L73+'[1]tabla equiv prog II'!L73+'[1]tabla equivalencia prog III'!L73</f>
        <v>0</v>
      </c>
      <c r="M73" s="266"/>
    </row>
    <row r="74" spans="1:13" ht="12.75">
      <c r="A74" s="248"/>
      <c r="B74" s="248"/>
      <c r="C74" s="248"/>
      <c r="D74" s="248"/>
      <c r="E74" s="248"/>
      <c r="G74" s="258" t="s">
        <v>269</v>
      </c>
      <c r="H74" s="258"/>
      <c r="I74" s="258" t="s">
        <v>309</v>
      </c>
      <c r="J74" s="258"/>
      <c r="K74" s="264" t="s">
        <v>310</v>
      </c>
      <c r="L74" s="265">
        <f>SUM(L75:L81)</f>
        <v>0</v>
      </c>
      <c r="M74" s="266"/>
    </row>
    <row r="75" spans="1:13" ht="12.75">
      <c r="A75" s="248"/>
      <c r="B75" s="248"/>
      <c r="C75" s="248"/>
      <c r="D75" s="248"/>
      <c r="E75" s="248"/>
      <c r="G75" s="267" t="s">
        <v>269</v>
      </c>
      <c r="H75" s="267"/>
      <c r="I75" s="267" t="s">
        <v>311</v>
      </c>
      <c r="J75" s="267"/>
      <c r="K75" s="248" t="s">
        <v>312</v>
      </c>
      <c r="L75" s="268"/>
      <c r="M75" s="266"/>
    </row>
    <row r="76" spans="1:13" ht="12.75">
      <c r="A76" s="248"/>
      <c r="B76" s="248"/>
      <c r="C76" s="248"/>
      <c r="D76" s="248"/>
      <c r="E76" s="248"/>
      <c r="G76" s="267" t="s">
        <v>269</v>
      </c>
      <c r="H76" s="267"/>
      <c r="I76" s="267" t="s">
        <v>313</v>
      </c>
      <c r="J76" s="267"/>
      <c r="K76" s="248" t="s">
        <v>314</v>
      </c>
      <c r="L76" s="268"/>
      <c r="M76" s="266"/>
    </row>
    <row r="77" spans="1:13" ht="12.75">
      <c r="A77" s="248"/>
      <c r="B77" s="248"/>
      <c r="C77" s="248"/>
      <c r="D77" s="248"/>
      <c r="E77" s="248"/>
      <c r="G77" s="267" t="s">
        <v>269</v>
      </c>
      <c r="H77" s="267"/>
      <c r="I77" s="267" t="s">
        <v>315</v>
      </c>
      <c r="J77" s="267"/>
      <c r="K77" s="248" t="s">
        <v>177</v>
      </c>
      <c r="L77" s="268"/>
      <c r="M77" s="266"/>
    </row>
    <row r="78" spans="1:13" ht="12.75">
      <c r="A78" s="248"/>
      <c r="B78" s="248"/>
      <c r="C78" s="248"/>
      <c r="D78" s="248"/>
      <c r="E78" s="248"/>
      <c r="G78" s="267" t="s">
        <v>269</v>
      </c>
      <c r="H78" s="267"/>
      <c r="I78" s="267" t="s">
        <v>316</v>
      </c>
      <c r="J78" s="267"/>
      <c r="K78" s="248" t="s">
        <v>317</v>
      </c>
      <c r="L78" s="268"/>
      <c r="M78" s="266"/>
    </row>
    <row r="79" spans="1:13" ht="12.75">
      <c r="A79" s="248"/>
      <c r="B79" s="248"/>
      <c r="C79" s="248"/>
      <c r="D79" s="248"/>
      <c r="E79" s="248"/>
      <c r="G79" s="267" t="s">
        <v>269</v>
      </c>
      <c r="H79" s="267"/>
      <c r="I79" s="267" t="s">
        <v>318</v>
      </c>
      <c r="J79" s="267"/>
      <c r="K79" s="248" t="s">
        <v>319</v>
      </c>
      <c r="L79" s="268"/>
      <c r="M79" s="266"/>
    </row>
    <row r="80" spans="1:13" ht="12.75">
      <c r="A80" s="248"/>
      <c r="B80" s="248"/>
      <c r="C80" s="248"/>
      <c r="D80" s="248"/>
      <c r="E80" s="248"/>
      <c r="G80" s="267" t="s">
        <v>269</v>
      </c>
      <c r="H80" s="267"/>
      <c r="I80" s="267" t="s">
        <v>320</v>
      </c>
      <c r="J80" s="267"/>
      <c r="K80" s="248" t="s">
        <v>321</v>
      </c>
      <c r="L80" s="268"/>
      <c r="M80" s="266"/>
    </row>
    <row r="81" spans="1:17" ht="12.75">
      <c r="A81" s="248"/>
      <c r="B81" s="248"/>
      <c r="C81" s="248"/>
      <c r="D81" s="248"/>
      <c r="E81" s="248"/>
      <c r="F81" s="256"/>
      <c r="G81" s="267" t="s">
        <v>269</v>
      </c>
      <c r="H81" s="267"/>
      <c r="I81" s="267" t="s">
        <v>322</v>
      </c>
      <c r="J81" s="267"/>
      <c r="K81" s="248" t="s">
        <v>178</v>
      </c>
      <c r="L81" s="268"/>
      <c r="M81" s="266"/>
      <c r="Q81" s="269"/>
    </row>
    <row r="82" spans="1:13" ht="12.75">
      <c r="A82" s="248"/>
      <c r="B82" s="248"/>
      <c r="C82" s="248"/>
      <c r="D82" s="248"/>
      <c r="E82" s="248"/>
      <c r="F82" s="256"/>
      <c r="G82" s="267"/>
      <c r="H82" s="267"/>
      <c r="I82" s="267"/>
      <c r="J82" s="267"/>
      <c r="K82" s="248"/>
      <c r="M82" s="266"/>
    </row>
    <row r="83" spans="1:19" ht="12.75">
      <c r="A83" s="248"/>
      <c r="B83" s="248"/>
      <c r="C83" s="248"/>
      <c r="D83" s="248"/>
      <c r="E83" s="248"/>
      <c r="G83" s="258" t="s">
        <v>269</v>
      </c>
      <c r="H83" s="258"/>
      <c r="I83" s="258" t="s">
        <v>323</v>
      </c>
      <c r="J83" s="258"/>
      <c r="K83" s="264" t="s">
        <v>324</v>
      </c>
      <c r="L83" s="263">
        <f>SUM(L84:L87)</f>
        <v>0</v>
      </c>
      <c r="M83" s="266"/>
      <c r="S83" s="269"/>
    </row>
    <row r="84" spans="1:13" ht="12.75">
      <c r="A84" s="248"/>
      <c r="B84" s="248"/>
      <c r="C84" s="248"/>
      <c r="D84" s="248"/>
      <c r="E84" s="248"/>
      <c r="G84" s="267" t="s">
        <v>269</v>
      </c>
      <c r="H84" s="267"/>
      <c r="I84" s="267" t="s">
        <v>325</v>
      </c>
      <c r="J84" s="267"/>
      <c r="K84" s="248" t="s">
        <v>326</v>
      </c>
      <c r="L84" s="268"/>
      <c r="M84" s="266"/>
    </row>
    <row r="85" spans="1:13" ht="12.75">
      <c r="A85" s="248"/>
      <c r="B85" s="248"/>
      <c r="C85" s="248"/>
      <c r="D85" s="248"/>
      <c r="E85" s="248"/>
      <c r="G85" s="267" t="s">
        <v>269</v>
      </c>
      <c r="H85" s="267"/>
      <c r="I85" s="267" t="s">
        <v>327</v>
      </c>
      <c r="J85" s="267"/>
      <c r="K85" s="248" t="s">
        <v>328</v>
      </c>
      <c r="L85" s="268"/>
      <c r="M85" s="266"/>
    </row>
    <row r="86" spans="1:13" ht="12.75">
      <c r="A86" s="248"/>
      <c r="B86" s="248"/>
      <c r="C86" s="248"/>
      <c r="D86" s="248"/>
      <c r="E86" s="248"/>
      <c r="G86" s="267" t="s">
        <v>269</v>
      </c>
      <c r="H86" s="267"/>
      <c r="I86" s="267" t="s">
        <v>329</v>
      </c>
      <c r="J86" s="267"/>
      <c r="K86" s="248" t="s">
        <v>330</v>
      </c>
      <c r="L86" s="268">
        <f>+'[1]TABLA EQUIV. PROG I'!L86+'[1]tabla equiv prog II'!L86+'[1]tabla equivalencia prog III'!L86</f>
        <v>0</v>
      </c>
      <c r="M86" s="266"/>
    </row>
    <row r="87" spans="1:13" ht="12.75">
      <c r="A87" s="248"/>
      <c r="B87" s="248"/>
      <c r="C87" s="248"/>
      <c r="D87" s="248"/>
      <c r="E87" s="248"/>
      <c r="G87" s="267" t="s">
        <v>269</v>
      </c>
      <c r="H87" s="267"/>
      <c r="I87" s="267" t="s">
        <v>331</v>
      </c>
      <c r="J87" s="267"/>
      <c r="K87" s="248" t="s">
        <v>332</v>
      </c>
      <c r="L87" s="268">
        <f>+'[1]TABLA EQUIV. PROG I'!L87+'[1]tabla equiv prog II'!L87+'[1]tabla equivalencia prog III'!L87</f>
        <v>0</v>
      </c>
      <c r="M87" s="266"/>
    </row>
    <row r="88" spans="1:13" ht="12.75">
      <c r="A88" s="248"/>
      <c r="B88" s="248"/>
      <c r="C88" s="248"/>
      <c r="D88" s="248"/>
      <c r="E88" s="256"/>
      <c r="G88" s="258" t="s">
        <v>269</v>
      </c>
      <c r="H88" s="258"/>
      <c r="I88" s="258" t="s">
        <v>333</v>
      </c>
      <c r="J88" s="258"/>
      <c r="K88" s="264" t="s">
        <v>334</v>
      </c>
      <c r="L88" s="263">
        <f>SUM(L89:L91)</f>
        <v>0</v>
      </c>
      <c r="M88" s="266"/>
    </row>
    <row r="89" spans="1:13" ht="12.75">
      <c r="A89" s="248"/>
      <c r="B89" s="248"/>
      <c r="C89" s="248"/>
      <c r="D89" s="248"/>
      <c r="E89" s="256"/>
      <c r="G89" s="267" t="s">
        <v>269</v>
      </c>
      <c r="H89" s="267"/>
      <c r="I89" s="267" t="s">
        <v>335</v>
      </c>
      <c r="J89" s="267"/>
      <c r="K89" s="248" t="s">
        <v>336</v>
      </c>
      <c r="L89" s="268"/>
      <c r="M89" s="266"/>
    </row>
    <row r="90" spans="1:13" ht="12.75">
      <c r="A90" s="248"/>
      <c r="B90" s="248"/>
      <c r="C90" s="248"/>
      <c r="D90" s="248"/>
      <c r="E90" s="256"/>
      <c r="G90" s="267" t="s">
        <v>269</v>
      </c>
      <c r="H90" s="267"/>
      <c r="I90" s="267" t="s">
        <v>337</v>
      </c>
      <c r="J90" s="267"/>
      <c r="K90" s="248" t="s">
        <v>338</v>
      </c>
      <c r="L90" s="268">
        <f>+'[1]TABLA EQUIV. PROG I'!L90+'[1]tabla equiv prog II'!L90+'[1]tabla equivalencia prog III'!L90</f>
        <v>0</v>
      </c>
      <c r="M90" s="266"/>
    </row>
    <row r="91" spans="1:13" ht="12.75">
      <c r="A91" s="248"/>
      <c r="B91" s="248"/>
      <c r="C91" s="248"/>
      <c r="D91" s="248"/>
      <c r="E91" s="256"/>
      <c r="G91" s="267" t="s">
        <v>269</v>
      </c>
      <c r="H91" s="267"/>
      <c r="I91" s="267" t="s">
        <v>339</v>
      </c>
      <c r="J91" s="267"/>
      <c r="K91" s="248" t="s">
        <v>340</v>
      </c>
      <c r="L91" s="268">
        <f>+'[1]TABLA EQUIV. PROG I'!L91+'[1]tabla equiv prog II'!L91+'[1]tabla equivalencia prog III'!L91</f>
        <v>0</v>
      </c>
      <c r="M91" s="266"/>
    </row>
    <row r="92" spans="1:13" ht="12.75">
      <c r="A92" s="248"/>
      <c r="B92" s="248"/>
      <c r="C92" s="248"/>
      <c r="D92" s="248"/>
      <c r="E92" s="256"/>
      <c r="G92" s="258" t="s">
        <v>269</v>
      </c>
      <c r="H92" s="258"/>
      <c r="I92" s="258" t="s">
        <v>341</v>
      </c>
      <c r="J92" s="258"/>
      <c r="K92" s="264" t="s">
        <v>342</v>
      </c>
      <c r="L92" s="263">
        <f>SUM(L93:L95)</f>
        <v>0</v>
      </c>
      <c r="M92" s="266"/>
    </row>
    <row r="93" spans="1:13" ht="12.75">
      <c r="A93" s="248"/>
      <c r="B93" s="248"/>
      <c r="C93" s="248"/>
      <c r="D93" s="248"/>
      <c r="E93" s="256"/>
      <c r="G93" s="267" t="s">
        <v>269</v>
      </c>
      <c r="H93" s="267"/>
      <c r="I93" s="267" t="s">
        <v>343</v>
      </c>
      <c r="J93" s="267"/>
      <c r="K93" s="248" t="s">
        <v>344</v>
      </c>
      <c r="L93" s="268"/>
      <c r="M93" s="266"/>
    </row>
    <row r="94" spans="1:13" ht="12.75">
      <c r="A94" s="248"/>
      <c r="B94" s="248"/>
      <c r="C94" s="248"/>
      <c r="D94" s="248"/>
      <c r="E94" s="256"/>
      <c r="G94" s="267" t="s">
        <v>269</v>
      </c>
      <c r="H94" s="267"/>
      <c r="I94" s="267" t="s">
        <v>345</v>
      </c>
      <c r="J94" s="267"/>
      <c r="K94" s="248" t="s">
        <v>346</v>
      </c>
      <c r="L94" s="268"/>
      <c r="M94" s="266"/>
    </row>
    <row r="95" spans="1:13" ht="12.75">
      <c r="A95" s="248"/>
      <c r="B95" s="248"/>
      <c r="C95" s="248"/>
      <c r="D95" s="248"/>
      <c r="E95" s="256"/>
      <c r="G95" s="267" t="s">
        <v>269</v>
      </c>
      <c r="H95" s="267"/>
      <c r="I95" s="267" t="s">
        <v>347</v>
      </c>
      <c r="J95" s="267"/>
      <c r="K95" s="248" t="s">
        <v>348</v>
      </c>
      <c r="L95" s="268"/>
      <c r="M95" s="266"/>
    </row>
    <row r="96" spans="1:13" ht="12.75">
      <c r="A96" s="248"/>
      <c r="B96" s="248"/>
      <c r="C96" s="248"/>
      <c r="D96" s="248"/>
      <c r="E96" s="256"/>
      <c r="G96" s="258" t="s">
        <v>269</v>
      </c>
      <c r="H96" s="258"/>
      <c r="I96" s="258" t="s">
        <v>349</v>
      </c>
      <c r="J96" s="258"/>
      <c r="K96" s="264" t="s">
        <v>350</v>
      </c>
      <c r="L96" s="263">
        <f>SUM(L97:L105)</f>
        <v>0</v>
      </c>
      <c r="M96" s="266"/>
    </row>
    <row r="97" spans="1:13" ht="12.75">
      <c r="A97" s="248"/>
      <c r="B97" s="248"/>
      <c r="C97" s="248"/>
      <c r="D97" s="248"/>
      <c r="E97" s="256"/>
      <c r="G97" s="267" t="s">
        <v>269</v>
      </c>
      <c r="H97" s="267"/>
      <c r="I97" s="267" t="s">
        <v>351</v>
      </c>
      <c r="J97" s="267"/>
      <c r="K97" s="248" t="s">
        <v>182</v>
      </c>
      <c r="L97" s="268"/>
      <c r="M97" s="266"/>
    </row>
    <row r="98" spans="1:13" ht="12.75">
      <c r="A98" s="248"/>
      <c r="B98" s="248"/>
      <c r="C98" s="248"/>
      <c r="D98" s="248"/>
      <c r="E98" s="256"/>
      <c r="G98" s="267" t="s">
        <v>269</v>
      </c>
      <c r="H98" s="267"/>
      <c r="I98" s="267" t="s">
        <v>352</v>
      </c>
      <c r="J98" s="267"/>
      <c r="K98" s="248" t="s">
        <v>353</v>
      </c>
      <c r="L98" s="268"/>
      <c r="M98" s="266"/>
    </row>
    <row r="99" spans="1:13" ht="12.75">
      <c r="A99" s="248"/>
      <c r="B99" s="248"/>
      <c r="C99" s="248"/>
      <c r="D99" s="248"/>
      <c r="E99" s="256"/>
      <c r="G99" s="267" t="s">
        <v>269</v>
      </c>
      <c r="H99" s="267"/>
      <c r="I99" s="267" t="s">
        <v>354</v>
      </c>
      <c r="J99" s="267"/>
      <c r="K99" s="248" t="s">
        <v>355</v>
      </c>
      <c r="L99" s="268"/>
      <c r="M99" s="266"/>
    </row>
    <row r="100" spans="1:13" ht="12.75">
      <c r="A100" s="248"/>
      <c r="B100" s="248"/>
      <c r="C100" s="248"/>
      <c r="D100" s="248"/>
      <c r="E100" s="256"/>
      <c r="G100" s="267" t="s">
        <v>269</v>
      </c>
      <c r="H100" s="267"/>
      <c r="I100" s="267" t="s">
        <v>356</v>
      </c>
      <c r="J100" s="267"/>
      <c r="K100" s="248" t="s">
        <v>357</v>
      </c>
      <c r="L100" s="268"/>
      <c r="M100" s="266"/>
    </row>
    <row r="101" spans="1:13" ht="12.75">
      <c r="A101" s="248"/>
      <c r="B101" s="248"/>
      <c r="C101" s="248"/>
      <c r="D101" s="248"/>
      <c r="E101" s="256"/>
      <c r="G101" s="267" t="s">
        <v>269</v>
      </c>
      <c r="H101" s="267"/>
      <c r="I101" s="267" t="s">
        <v>358</v>
      </c>
      <c r="J101" s="267"/>
      <c r="K101" s="248" t="s">
        <v>359</v>
      </c>
      <c r="L101" s="268"/>
      <c r="M101" s="266"/>
    </row>
    <row r="102" spans="1:13" ht="12.75">
      <c r="A102" s="248"/>
      <c r="B102" s="248"/>
      <c r="C102" s="248"/>
      <c r="D102" s="248"/>
      <c r="E102" s="256"/>
      <c r="G102" s="267" t="s">
        <v>269</v>
      </c>
      <c r="H102" s="267"/>
      <c r="I102" s="267" t="s">
        <v>360</v>
      </c>
      <c r="J102" s="267"/>
      <c r="K102" s="248" t="s">
        <v>361</v>
      </c>
      <c r="L102" s="268"/>
      <c r="M102" s="266"/>
    </row>
    <row r="103" spans="1:13" ht="12.75">
      <c r="A103" s="248"/>
      <c r="B103" s="248"/>
      <c r="C103" s="248"/>
      <c r="D103" s="248"/>
      <c r="E103" s="256"/>
      <c r="G103" s="267" t="s">
        <v>269</v>
      </c>
      <c r="H103" s="267"/>
      <c r="I103" s="267" t="s">
        <v>362</v>
      </c>
      <c r="J103" s="267"/>
      <c r="K103" s="248" t="s">
        <v>170</v>
      </c>
      <c r="L103" s="268"/>
      <c r="M103" s="266"/>
    </row>
    <row r="104" spans="1:13" ht="12.75">
      <c r="A104" s="248"/>
      <c r="B104" s="248"/>
      <c r="C104" s="248"/>
      <c r="D104" s="248"/>
      <c r="E104" s="256"/>
      <c r="G104" s="267" t="s">
        <v>269</v>
      </c>
      <c r="H104" s="267"/>
      <c r="I104" s="267" t="s">
        <v>363</v>
      </c>
      <c r="J104" s="267"/>
      <c r="K104" s="248" t="s">
        <v>364</v>
      </c>
      <c r="L104" s="268"/>
      <c r="M104" s="266"/>
    </row>
    <row r="105" spans="1:13" ht="12.75">
      <c r="A105" s="248"/>
      <c r="B105" s="248"/>
      <c r="C105" s="248"/>
      <c r="D105" s="248"/>
      <c r="E105" s="256"/>
      <c r="G105" s="267" t="s">
        <v>269</v>
      </c>
      <c r="H105" s="267"/>
      <c r="I105" s="267" t="s">
        <v>365</v>
      </c>
      <c r="J105" s="267"/>
      <c r="K105" s="248" t="s">
        <v>366</v>
      </c>
      <c r="L105" s="268">
        <f>+'[1]TABLA EQUIV. PROG I'!L105+'[1]tabla equiv prog II'!L105+'[1]tabla equivalencia prog III'!L105</f>
        <v>0</v>
      </c>
      <c r="M105" s="266"/>
    </row>
    <row r="106" spans="1:13" ht="12.75">
      <c r="A106" s="248"/>
      <c r="B106" s="248"/>
      <c r="C106" s="248"/>
      <c r="D106" s="248"/>
      <c r="E106" s="256"/>
      <c r="G106" s="258" t="s">
        <v>269</v>
      </c>
      <c r="H106" s="267"/>
      <c r="I106" s="258" t="s">
        <v>367</v>
      </c>
      <c r="J106" s="258"/>
      <c r="K106" s="264" t="s">
        <v>368</v>
      </c>
      <c r="L106" s="263">
        <f>+SUM(L107:L111)</f>
        <v>0</v>
      </c>
      <c r="M106" s="266"/>
    </row>
    <row r="107" spans="1:13" ht="12.75">
      <c r="A107" s="248"/>
      <c r="B107" s="248"/>
      <c r="C107" s="248"/>
      <c r="D107" s="248"/>
      <c r="E107" s="256"/>
      <c r="G107" s="267" t="s">
        <v>269</v>
      </c>
      <c r="H107" s="267"/>
      <c r="I107" s="267" t="s">
        <v>369</v>
      </c>
      <c r="J107" s="267"/>
      <c r="K107" s="248" t="s">
        <v>370</v>
      </c>
      <c r="L107" s="268">
        <f>+'[1]TABLA EQUIV. PROG I'!L107+'[1]tabla equiv prog II'!L107+'[1]tabla equivalencia prog III'!L107</f>
        <v>0</v>
      </c>
      <c r="M107" s="266"/>
    </row>
    <row r="108" spans="1:13" ht="12.75">
      <c r="A108" s="248"/>
      <c r="B108" s="248"/>
      <c r="C108" s="248"/>
      <c r="D108" s="248"/>
      <c r="E108" s="256"/>
      <c r="G108" s="267" t="s">
        <v>269</v>
      </c>
      <c r="H108" s="267"/>
      <c r="I108" s="267" t="s">
        <v>371</v>
      </c>
      <c r="J108" s="267"/>
      <c r="K108" s="248" t="s">
        <v>372</v>
      </c>
      <c r="L108" s="268">
        <f>+'[1]TABLA EQUIV. PROG I'!L108+'[1]tabla equiv prog II'!L108+'[1]tabla equivalencia prog III'!L108</f>
        <v>0</v>
      </c>
      <c r="M108" s="266"/>
    </row>
    <row r="109" spans="1:13" ht="12.75">
      <c r="A109" s="248"/>
      <c r="B109" s="248"/>
      <c r="C109" s="248"/>
      <c r="D109" s="248"/>
      <c r="E109" s="256"/>
      <c r="G109" s="267" t="s">
        <v>269</v>
      </c>
      <c r="H109" s="267"/>
      <c r="I109" s="267" t="s">
        <v>373</v>
      </c>
      <c r="J109" s="267"/>
      <c r="K109" s="248" t="s">
        <v>374</v>
      </c>
      <c r="L109" s="268">
        <f>+'[1]TABLA EQUIV. PROG I'!L109+'[1]tabla equiv prog II'!L109+'[1]tabla equivalencia prog III'!L109</f>
        <v>0</v>
      </c>
      <c r="M109" s="266"/>
    </row>
    <row r="110" spans="1:13" ht="12.75">
      <c r="A110" s="248"/>
      <c r="B110" s="248"/>
      <c r="C110" s="248"/>
      <c r="D110" s="248"/>
      <c r="E110" s="274"/>
      <c r="G110" s="267" t="s">
        <v>269</v>
      </c>
      <c r="H110" s="267"/>
      <c r="I110" s="267" t="s">
        <v>375</v>
      </c>
      <c r="J110" s="267"/>
      <c r="K110" s="248" t="s">
        <v>376</v>
      </c>
      <c r="L110" s="268">
        <f>+'[1]TABLA EQUIV. PROG I'!L110+'[1]tabla equiv prog II'!L110+'[1]tabla equivalencia prog III'!L110</f>
        <v>0</v>
      </c>
      <c r="M110" s="266"/>
    </row>
    <row r="111" spans="5:13" ht="12" customHeight="1">
      <c r="E111" s="98"/>
      <c r="L111" s="268"/>
      <c r="M111" s="266"/>
    </row>
    <row r="112" spans="1:13" ht="12.75">
      <c r="A112" s="248"/>
      <c r="B112" s="248"/>
      <c r="C112" s="248"/>
      <c r="D112" s="248"/>
      <c r="E112" s="274"/>
      <c r="G112" s="258" t="s">
        <v>269</v>
      </c>
      <c r="H112" s="258"/>
      <c r="I112" s="258" t="s">
        <v>377</v>
      </c>
      <c r="J112" s="258"/>
      <c r="K112" s="264" t="s">
        <v>378</v>
      </c>
      <c r="L112" s="265">
        <f>SUM(L113:L118)</f>
        <v>0</v>
      </c>
      <c r="M112" s="266"/>
    </row>
    <row r="113" spans="1:13" ht="12.75">
      <c r="A113" s="248"/>
      <c r="B113" s="248"/>
      <c r="C113" s="248"/>
      <c r="D113" s="248"/>
      <c r="E113" s="248"/>
      <c r="G113" s="267" t="s">
        <v>269</v>
      </c>
      <c r="H113" s="267"/>
      <c r="I113" s="267" t="s">
        <v>379</v>
      </c>
      <c r="J113" s="267"/>
      <c r="K113" s="248" t="s">
        <v>380</v>
      </c>
      <c r="L113" s="268">
        <f>+'[1]TABLA EQUIV. PROG I'!L113+'[1]tabla equiv prog II'!L113+'[1]tabla equivalencia prog III'!L113</f>
        <v>0</v>
      </c>
      <c r="M113" s="266"/>
    </row>
    <row r="114" spans="1:13" ht="12.75">
      <c r="A114" s="248"/>
      <c r="B114" s="248"/>
      <c r="C114" s="248"/>
      <c r="D114" s="248"/>
      <c r="E114" s="248"/>
      <c r="G114" s="267" t="s">
        <v>269</v>
      </c>
      <c r="H114" s="267"/>
      <c r="I114" s="267" t="s">
        <v>381</v>
      </c>
      <c r="J114" s="267"/>
      <c r="K114" s="248" t="s">
        <v>382</v>
      </c>
      <c r="L114" s="268">
        <f>+'[1]TABLA EQUIV. PROG I'!L114+'[1]tabla equiv prog II'!L114+'[1]tabla equivalencia prog III'!L114</f>
        <v>0</v>
      </c>
      <c r="M114" s="266"/>
    </row>
    <row r="115" spans="1:13" ht="12.75">
      <c r="A115" s="248"/>
      <c r="B115" s="248"/>
      <c r="C115" s="248"/>
      <c r="D115" s="248"/>
      <c r="E115" s="248"/>
      <c r="G115" s="267" t="s">
        <v>269</v>
      </c>
      <c r="H115" s="267"/>
      <c r="I115" s="267" t="s">
        <v>383</v>
      </c>
      <c r="J115" s="267"/>
      <c r="K115" s="248" t="s">
        <v>384</v>
      </c>
      <c r="L115" s="268">
        <f>+'[1]TABLA EQUIV. PROG I'!L115+'[1]tabla equiv prog II'!L115+'[1]tabla equivalencia prog III'!L115</f>
        <v>0</v>
      </c>
      <c r="M115" s="266"/>
    </row>
    <row r="116" spans="1:13" ht="12.75">
      <c r="A116" s="248"/>
      <c r="B116" s="248"/>
      <c r="C116" s="248"/>
      <c r="D116" s="248"/>
      <c r="E116" s="248"/>
      <c r="G116" s="267" t="s">
        <v>269</v>
      </c>
      <c r="H116" s="267"/>
      <c r="I116" s="267" t="s">
        <v>385</v>
      </c>
      <c r="J116" s="267"/>
      <c r="K116" s="248" t="s">
        <v>386</v>
      </c>
      <c r="L116" s="268">
        <f>+'[1]TABLA EQUIV. PROG I'!L116+'[1]tabla equiv prog II'!L116+'[1]tabla equivalencia prog III'!L116</f>
        <v>0</v>
      </c>
      <c r="M116" s="266"/>
    </row>
    <row r="117" spans="1:13" ht="12.75">
      <c r="A117" s="248"/>
      <c r="B117" s="248"/>
      <c r="C117" s="248"/>
      <c r="D117" s="248"/>
      <c r="E117" s="248"/>
      <c r="G117" s="267" t="s">
        <v>269</v>
      </c>
      <c r="H117" s="267"/>
      <c r="I117" s="267" t="s">
        <v>387</v>
      </c>
      <c r="J117" s="267"/>
      <c r="K117" s="248" t="s">
        <v>175</v>
      </c>
      <c r="L117" s="268">
        <f>+'[1]TABLA EQUIV. PROG I'!L117+'[1]tabla equiv prog II'!L117+'[1]tabla equivalencia prog III'!L117</f>
        <v>0</v>
      </c>
      <c r="M117" s="266"/>
    </row>
    <row r="118" spans="1:13" ht="12.75">
      <c r="A118" s="248"/>
      <c r="B118" s="248"/>
      <c r="C118" s="248"/>
      <c r="D118" s="248"/>
      <c r="E118" s="248"/>
      <c r="G118" s="267" t="s">
        <v>269</v>
      </c>
      <c r="H118" s="267"/>
      <c r="I118" s="267" t="s">
        <v>388</v>
      </c>
      <c r="J118" s="267"/>
      <c r="K118" s="248" t="s">
        <v>389</v>
      </c>
      <c r="L118" s="268">
        <f>+'[1]TABLA EQUIV. PROG I'!L118+'[1]tabla equiv prog II'!L118+'[1]tabla equivalencia prog III'!L118</f>
        <v>0</v>
      </c>
      <c r="M118" s="266"/>
    </row>
    <row r="119" spans="1:13" ht="12.75">
      <c r="A119" s="248"/>
      <c r="B119" s="248"/>
      <c r="C119" s="248"/>
      <c r="D119" s="248"/>
      <c r="E119" s="248"/>
      <c r="G119" s="267" t="s">
        <v>186</v>
      </c>
      <c r="H119" s="267"/>
      <c r="I119" s="262"/>
      <c r="J119" s="262"/>
      <c r="K119" s="248"/>
      <c r="M119" s="266"/>
    </row>
    <row r="120" spans="1:13" ht="12.75">
      <c r="A120" s="248"/>
      <c r="B120" s="248"/>
      <c r="C120" s="248"/>
      <c r="D120" s="248"/>
      <c r="E120" s="248"/>
      <c r="G120" s="258" t="s">
        <v>269</v>
      </c>
      <c r="H120" s="258"/>
      <c r="I120" s="258">
        <v>2</v>
      </c>
      <c r="J120" s="258"/>
      <c r="K120" s="264" t="s">
        <v>20</v>
      </c>
      <c r="L120" s="263">
        <f>L122+L128+L133+L141+L144+L149</f>
        <v>0</v>
      </c>
      <c r="M120" s="266"/>
    </row>
    <row r="121" spans="1:13" ht="12.75">
      <c r="A121" s="248"/>
      <c r="B121" s="248"/>
      <c r="C121" s="248"/>
      <c r="D121" s="248"/>
      <c r="E121" s="248"/>
      <c r="G121" s="267" t="s">
        <v>186</v>
      </c>
      <c r="H121" s="267"/>
      <c r="I121" s="258"/>
      <c r="J121" s="258"/>
      <c r="K121" s="264"/>
      <c r="M121" s="266"/>
    </row>
    <row r="122" spans="1:13" ht="12.75">
      <c r="A122" s="248"/>
      <c r="B122" s="248"/>
      <c r="C122" s="248"/>
      <c r="D122" s="248"/>
      <c r="E122" s="248"/>
      <c r="G122" s="258" t="s">
        <v>269</v>
      </c>
      <c r="H122" s="258"/>
      <c r="I122" s="258" t="s">
        <v>390</v>
      </c>
      <c r="J122" s="258"/>
      <c r="K122" s="264" t="s">
        <v>391</v>
      </c>
      <c r="L122" s="263">
        <f>SUM(L123:L127)</f>
        <v>0</v>
      </c>
      <c r="M122" s="266"/>
    </row>
    <row r="123" spans="1:13" ht="12.75">
      <c r="A123" s="248"/>
      <c r="B123" s="248"/>
      <c r="C123" s="248"/>
      <c r="D123" s="248"/>
      <c r="E123" s="248"/>
      <c r="G123" s="267" t="s">
        <v>269</v>
      </c>
      <c r="H123" s="267"/>
      <c r="I123" s="267" t="s">
        <v>392</v>
      </c>
      <c r="J123" s="267"/>
      <c r="K123" s="248" t="s">
        <v>393</v>
      </c>
      <c r="L123" s="268"/>
      <c r="M123" s="266"/>
    </row>
    <row r="124" spans="1:13" ht="12.75">
      <c r="A124" s="248"/>
      <c r="B124" s="248"/>
      <c r="C124" s="248"/>
      <c r="D124" s="248"/>
      <c r="E124" s="272"/>
      <c r="G124" s="267" t="s">
        <v>269</v>
      </c>
      <c r="H124" s="267"/>
      <c r="I124" s="267" t="s">
        <v>394</v>
      </c>
      <c r="J124" s="267"/>
      <c r="K124" s="248" t="s">
        <v>395</v>
      </c>
      <c r="L124" s="268"/>
      <c r="M124" s="266"/>
    </row>
    <row r="125" spans="1:13" ht="12.75">
      <c r="A125" s="248"/>
      <c r="B125" s="248"/>
      <c r="C125" s="248"/>
      <c r="D125" s="248"/>
      <c r="E125" s="273"/>
      <c r="G125" s="267" t="s">
        <v>269</v>
      </c>
      <c r="H125" s="267"/>
      <c r="I125" s="267" t="s">
        <v>396</v>
      </c>
      <c r="J125" s="267"/>
      <c r="K125" s="248" t="s">
        <v>397</v>
      </c>
      <c r="L125" s="268"/>
      <c r="M125" s="266"/>
    </row>
    <row r="126" spans="1:13" ht="12.75">
      <c r="A126" s="248"/>
      <c r="B126" s="248"/>
      <c r="C126" s="248"/>
      <c r="D126" s="248"/>
      <c r="E126" s="248"/>
      <c r="G126" s="267" t="s">
        <v>269</v>
      </c>
      <c r="H126" s="267"/>
      <c r="I126" s="267" t="s">
        <v>398</v>
      </c>
      <c r="J126" s="267"/>
      <c r="K126" s="248" t="s">
        <v>399</v>
      </c>
      <c r="L126" s="268"/>
      <c r="M126" s="266"/>
    </row>
    <row r="127" spans="1:13" ht="12.75">
      <c r="A127" s="248"/>
      <c r="B127" s="248"/>
      <c r="C127" s="248"/>
      <c r="D127" s="248"/>
      <c r="E127" s="248"/>
      <c r="G127" s="267" t="s">
        <v>269</v>
      </c>
      <c r="H127" s="267"/>
      <c r="I127" s="267" t="s">
        <v>400</v>
      </c>
      <c r="J127" s="267"/>
      <c r="K127" s="248" t="s">
        <v>401</v>
      </c>
      <c r="L127" s="268"/>
      <c r="M127" s="266"/>
    </row>
    <row r="128" spans="1:13" ht="12.75">
      <c r="A128" s="248"/>
      <c r="B128" s="248"/>
      <c r="C128" s="248"/>
      <c r="D128" s="248"/>
      <c r="E128" s="248"/>
      <c r="G128" s="258" t="s">
        <v>269</v>
      </c>
      <c r="H128" s="258"/>
      <c r="I128" s="258" t="s">
        <v>402</v>
      </c>
      <c r="J128" s="258"/>
      <c r="K128" s="264" t="s">
        <v>403</v>
      </c>
      <c r="L128" s="263">
        <f>SUM(L129:L132)</f>
        <v>0</v>
      </c>
      <c r="M128" s="266"/>
    </row>
    <row r="129" spans="1:13" ht="12.75">
      <c r="A129" s="248"/>
      <c r="B129" s="248"/>
      <c r="C129" s="248"/>
      <c r="D129" s="248"/>
      <c r="E129" s="248"/>
      <c r="G129" s="267" t="s">
        <v>269</v>
      </c>
      <c r="H129" s="267"/>
      <c r="I129" s="267" t="s">
        <v>404</v>
      </c>
      <c r="J129" s="267"/>
      <c r="K129" s="248" t="s">
        <v>405</v>
      </c>
      <c r="L129" s="268">
        <f>+'[1]TABLA EQUIV. PROG I'!L129+'[1]tabla equiv prog II'!L129+'[1]tabla equivalencia prog III'!L129</f>
        <v>0</v>
      </c>
      <c r="M129" s="266"/>
    </row>
    <row r="130" spans="1:13" ht="12.75">
      <c r="A130" s="248"/>
      <c r="B130" s="248"/>
      <c r="C130" s="248"/>
      <c r="D130" s="248"/>
      <c r="E130" s="248"/>
      <c r="G130" s="267" t="s">
        <v>269</v>
      </c>
      <c r="H130" s="267"/>
      <c r="I130" s="267" t="s">
        <v>406</v>
      </c>
      <c r="J130" s="267"/>
      <c r="K130" s="248" t="s">
        <v>407</v>
      </c>
      <c r="L130" s="268"/>
      <c r="M130" s="266"/>
    </row>
    <row r="131" spans="1:13" ht="12.75">
      <c r="A131" s="248"/>
      <c r="B131" s="248"/>
      <c r="C131" s="248"/>
      <c r="D131" s="248"/>
      <c r="E131" s="248"/>
      <c r="G131" s="267" t="s">
        <v>269</v>
      </c>
      <c r="H131" s="267"/>
      <c r="I131" s="267" t="s">
        <v>408</v>
      </c>
      <c r="J131" s="267"/>
      <c r="K131" s="248" t="s">
        <v>183</v>
      </c>
      <c r="L131" s="268"/>
      <c r="M131" s="266"/>
    </row>
    <row r="132" spans="1:13" ht="12.75">
      <c r="A132" s="248"/>
      <c r="B132" s="248"/>
      <c r="C132" s="248"/>
      <c r="D132" s="248"/>
      <c r="E132" s="248"/>
      <c r="G132" s="267" t="s">
        <v>269</v>
      </c>
      <c r="H132" s="267"/>
      <c r="I132" s="267" t="s">
        <v>409</v>
      </c>
      <c r="J132" s="267"/>
      <c r="K132" s="248" t="s">
        <v>410</v>
      </c>
      <c r="L132" s="268">
        <f>+'[1]TABLA EQUIV. PROG I'!L132+'[1]tabla equiv prog II'!L132+'[1]tabla equivalencia prog III'!L132</f>
        <v>0</v>
      </c>
      <c r="M132" s="266"/>
    </row>
    <row r="133" spans="1:13" ht="12.75">
      <c r="A133" s="248"/>
      <c r="B133" s="248"/>
      <c r="C133" s="248"/>
      <c r="D133" s="248"/>
      <c r="E133" s="248"/>
      <c r="G133" s="258" t="s">
        <v>269</v>
      </c>
      <c r="H133" s="258"/>
      <c r="I133" s="258" t="s">
        <v>411</v>
      </c>
      <c r="J133" s="258"/>
      <c r="K133" s="264" t="s">
        <v>412</v>
      </c>
      <c r="L133" s="263">
        <f>SUM(L134:L140)</f>
        <v>0</v>
      </c>
      <c r="M133" s="266"/>
    </row>
    <row r="134" spans="1:13" ht="12.75">
      <c r="A134" s="248"/>
      <c r="B134" s="248"/>
      <c r="C134" s="248"/>
      <c r="D134" s="248"/>
      <c r="E134" s="248"/>
      <c r="G134" s="267" t="s">
        <v>269</v>
      </c>
      <c r="H134" s="267"/>
      <c r="I134" s="267" t="s">
        <v>413</v>
      </c>
      <c r="J134" s="267"/>
      <c r="K134" s="248" t="s">
        <v>414</v>
      </c>
      <c r="L134" s="268"/>
      <c r="M134" s="266"/>
    </row>
    <row r="135" spans="1:13" ht="12.75">
      <c r="A135" s="248"/>
      <c r="B135" s="248"/>
      <c r="C135" s="248"/>
      <c r="D135" s="248"/>
      <c r="E135" s="248"/>
      <c r="G135" s="267" t="s">
        <v>269</v>
      </c>
      <c r="H135" s="267"/>
      <c r="I135" s="267" t="s">
        <v>415</v>
      </c>
      <c r="J135" s="267"/>
      <c r="K135" s="248" t="s">
        <v>416</v>
      </c>
      <c r="L135" s="268"/>
      <c r="M135" s="266"/>
    </row>
    <row r="136" spans="1:13" ht="12.75">
      <c r="A136" s="248"/>
      <c r="B136" s="248"/>
      <c r="C136" s="248"/>
      <c r="D136" s="248"/>
      <c r="E136" s="248"/>
      <c r="G136" s="267" t="s">
        <v>269</v>
      </c>
      <c r="H136" s="267"/>
      <c r="I136" s="267" t="s">
        <v>417</v>
      </c>
      <c r="J136" s="267"/>
      <c r="K136" s="248" t="s">
        <v>418</v>
      </c>
      <c r="L136" s="268"/>
      <c r="M136" s="266"/>
    </row>
    <row r="137" spans="1:13" ht="12.75">
      <c r="A137" s="248"/>
      <c r="B137" s="248"/>
      <c r="C137" s="248"/>
      <c r="D137" s="248"/>
      <c r="E137" s="248"/>
      <c r="G137" s="267" t="s">
        <v>269</v>
      </c>
      <c r="H137" s="267"/>
      <c r="I137" s="267" t="s">
        <v>419</v>
      </c>
      <c r="J137" s="267"/>
      <c r="K137" s="248" t="s">
        <v>420</v>
      </c>
      <c r="L137" s="268"/>
      <c r="M137" s="266"/>
    </row>
    <row r="138" spans="1:13" ht="12.75">
      <c r="A138" s="248"/>
      <c r="B138" s="248"/>
      <c r="C138" s="248"/>
      <c r="D138" s="248"/>
      <c r="E138" s="248"/>
      <c r="G138" s="267" t="s">
        <v>269</v>
      </c>
      <c r="H138" s="267"/>
      <c r="I138" s="267" t="s">
        <v>421</v>
      </c>
      <c r="J138" s="267"/>
      <c r="K138" s="248" t="s">
        <v>422</v>
      </c>
      <c r="L138" s="268"/>
      <c r="M138" s="266"/>
    </row>
    <row r="139" spans="1:13" ht="12.75">
      <c r="A139" s="248"/>
      <c r="B139" s="248"/>
      <c r="C139" s="248"/>
      <c r="D139" s="248"/>
      <c r="E139" s="248"/>
      <c r="G139" s="267" t="s">
        <v>269</v>
      </c>
      <c r="H139" s="267"/>
      <c r="I139" s="267" t="s">
        <v>423</v>
      </c>
      <c r="J139" s="267"/>
      <c r="K139" s="248" t="s">
        <v>424</v>
      </c>
      <c r="L139" s="268"/>
      <c r="M139" s="266"/>
    </row>
    <row r="140" spans="1:13" ht="12.75">
      <c r="A140" s="248"/>
      <c r="B140" s="248"/>
      <c r="C140" s="248"/>
      <c r="D140" s="248"/>
      <c r="E140" s="248"/>
      <c r="G140" s="267" t="s">
        <v>269</v>
      </c>
      <c r="H140" s="267"/>
      <c r="I140" s="267" t="s">
        <v>425</v>
      </c>
      <c r="J140" s="267"/>
      <c r="K140" s="248" t="s">
        <v>426</v>
      </c>
      <c r="L140" s="268"/>
      <c r="M140" s="266"/>
    </row>
    <row r="141" spans="1:13" ht="12.75">
      <c r="A141" s="248"/>
      <c r="B141" s="248"/>
      <c r="C141" s="248"/>
      <c r="D141" s="248"/>
      <c r="E141" s="248"/>
      <c r="G141" s="258" t="s">
        <v>269</v>
      </c>
      <c r="H141" s="258"/>
      <c r="I141" s="258" t="s">
        <v>427</v>
      </c>
      <c r="J141" s="258"/>
      <c r="K141" s="264" t="s">
        <v>428</v>
      </c>
      <c r="L141" s="263">
        <f>SUM(L142:L143)</f>
        <v>0</v>
      </c>
      <c r="M141" s="266"/>
    </row>
    <row r="142" spans="1:13" ht="12.75">
      <c r="A142" s="248"/>
      <c r="B142" s="248"/>
      <c r="C142" s="248"/>
      <c r="D142" s="248"/>
      <c r="E142" s="248"/>
      <c r="G142" s="267" t="s">
        <v>269</v>
      </c>
      <c r="H142" s="267"/>
      <c r="I142" s="267" t="s">
        <v>429</v>
      </c>
      <c r="J142" s="267"/>
      <c r="K142" s="248" t="s">
        <v>430</v>
      </c>
      <c r="L142" s="268"/>
      <c r="M142" s="266"/>
    </row>
    <row r="143" spans="1:13" ht="12.75">
      <c r="A143" s="248"/>
      <c r="B143" s="248"/>
      <c r="C143" s="248"/>
      <c r="D143" s="248"/>
      <c r="E143" s="248"/>
      <c r="G143" s="267" t="s">
        <v>269</v>
      </c>
      <c r="H143" s="267"/>
      <c r="I143" s="267" t="s">
        <v>431</v>
      </c>
      <c r="J143" s="267"/>
      <c r="K143" s="248" t="s">
        <v>432</v>
      </c>
      <c r="L143" s="268"/>
      <c r="M143" s="266"/>
    </row>
    <row r="144" spans="1:13" ht="12.75">
      <c r="A144" s="248"/>
      <c r="B144" s="248"/>
      <c r="C144" s="248"/>
      <c r="D144" s="248"/>
      <c r="E144" s="248"/>
      <c r="G144" s="258" t="s">
        <v>269</v>
      </c>
      <c r="H144" s="258"/>
      <c r="I144" s="258" t="s">
        <v>433</v>
      </c>
      <c r="J144" s="258"/>
      <c r="K144" s="264" t="s">
        <v>434</v>
      </c>
      <c r="L144" s="263">
        <f>SUM(L145:L148)</f>
        <v>0</v>
      </c>
      <c r="M144" s="266"/>
    </row>
    <row r="145" spans="1:13" ht="12.75">
      <c r="A145" s="248"/>
      <c r="B145" s="248"/>
      <c r="C145" s="248"/>
      <c r="D145" s="248"/>
      <c r="E145" s="248"/>
      <c r="G145" s="267" t="s">
        <v>269</v>
      </c>
      <c r="H145" s="267"/>
      <c r="I145" s="267" t="s">
        <v>435</v>
      </c>
      <c r="J145" s="267"/>
      <c r="K145" s="248" t="s">
        <v>436</v>
      </c>
      <c r="L145" s="268">
        <f>+'[1]TABLA EQUIV. PROG I'!L145+'[1]tabla equiv prog II'!L145+'[1]tabla equivalencia prog III'!L145</f>
        <v>0</v>
      </c>
      <c r="M145" s="266"/>
    </row>
    <row r="146" spans="1:13" ht="12.75">
      <c r="A146" s="248"/>
      <c r="B146" s="248"/>
      <c r="C146" s="248"/>
      <c r="D146" s="248"/>
      <c r="E146" s="248"/>
      <c r="G146" s="267" t="s">
        <v>269</v>
      </c>
      <c r="H146" s="267"/>
      <c r="I146" s="267" t="s">
        <v>437</v>
      </c>
      <c r="J146" s="267"/>
      <c r="K146" s="248" t="s">
        <v>438</v>
      </c>
      <c r="L146" s="268">
        <f>+'[1]TABLA EQUIV. PROG I'!L146+'[1]tabla equiv prog II'!L146+'[1]tabla equivalencia prog III'!L146</f>
        <v>0</v>
      </c>
      <c r="M146" s="266"/>
    </row>
    <row r="147" spans="1:13" ht="12.75">
      <c r="A147" s="248"/>
      <c r="B147" s="248"/>
      <c r="C147" s="248"/>
      <c r="D147" s="248"/>
      <c r="E147" s="248"/>
      <c r="G147" s="267" t="s">
        <v>269</v>
      </c>
      <c r="H147" s="267"/>
      <c r="I147" s="267" t="s">
        <v>439</v>
      </c>
      <c r="J147" s="267"/>
      <c r="K147" s="248" t="s">
        <v>440</v>
      </c>
      <c r="L147" s="268">
        <f>+'[1]TABLA EQUIV. PROG I'!L147+'[1]tabla equiv prog II'!L147+'[1]tabla equivalencia prog III'!L147</f>
        <v>0</v>
      </c>
      <c r="M147" s="266"/>
    </row>
    <row r="148" spans="1:13" ht="12.75">
      <c r="A148" s="248"/>
      <c r="B148" s="248"/>
      <c r="C148" s="248"/>
      <c r="D148" s="248"/>
      <c r="E148" s="248"/>
      <c r="G148" s="267" t="s">
        <v>269</v>
      </c>
      <c r="H148" s="267"/>
      <c r="I148" s="267" t="s">
        <v>441</v>
      </c>
      <c r="J148" s="267"/>
      <c r="K148" s="248" t="s">
        <v>442</v>
      </c>
      <c r="L148" s="268">
        <f>+'[1]TABLA EQUIV. PROG I'!L148+'[1]tabla equiv prog II'!L148+'[1]tabla equivalencia prog III'!L148</f>
        <v>0</v>
      </c>
      <c r="M148" s="266"/>
    </row>
    <row r="149" spans="1:18" ht="12.75">
      <c r="A149" s="248"/>
      <c r="B149" s="248"/>
      <c r="C149" s="248"/>
      <c r="D149" s="248"/>
      <c r="E149" s="248"/>
      <c r="G149" s="258" t="s">
        <v>269</v>
      </c>
      <c r="H149" s="258"/>
      <c r="I149" s="258" t="s">
        <v>443</v>
      </c>
      <c r="J149" s="258"/>
      <c r="K149" s="264" t="s">
        <v>444</v>
      </c>
      <c r="L149" s="263">
        <f>SUM(L150:L157)</f>
        <v>0</v>
      </c>
      <c r="M149" s="266"/>
      <c r="Q149" s="248"/>
      <c r="R149" s="248"/>
    </row>
    <row r="150" spans="1:18" ht="12.75">
      <c r="A150" s="248"/>
      <c r="B150" s="248"/>
      <c r="C150" s="248"/>
      <c r="D150" s="248"/>
      <c r="E150" s="248"/>
      <c r="G150" s="267" t="s">
        <v>269</v>
      </c>
      <c r="H150" s="267"/>
      <c r="I150" s="267" t="s">
        <v>445</v>
      </c>
      <c r="J150" s="267"/>
      <c r="K150" s="248" t="s">
        <v>446</v>
      </c>
      <c r="L150" s="268"/>
      <c r="M150" s="266"/>
      <c r="Q150" s="248"/>
      <c r="R150" s="248"/>
    </row>
    <row r="151" spans="1:13" ht="12.75">
      <c r="A151" s="248"/>
      <c r="B151" s="248"/>
      <c r="C151" s="248"/>
      <c r="D151" s="248"/>
      <c r="E151" s="248"/>
      <c r="G151" s="267" t="s">
        <v>269</v>
      </c>
      <c r="H151" s="267"/>
      <c r="I151" s="267" t="s">
        <v>447</v>
      </c>
      <c r="J151" s="267"/>
      <c r="K151" s="248" t="s">
        <v>448</v>
      </c>
      <c r="L151" s="268">
        <f>+'[1]TABLA EQUIV. PROG I'!L151+'[1]tabla equiv prog II'!L151+'[1]tabla equivalencia prog III'!L151</f>
        <v>0</v>
      </c>
      <c r="M151" s="266"/>
    </row>
    <row r="152" spans="1:13" ht="12.75">
      <c r="A152" s="248"/>
      <c r="B152" s="248"/>
      <c r="C152" s="248"/>
      <c r="D152" s="248"/>
      <c r="E152" s="248"/>
      <c r="G152" s="267" t="s">
        <v>269</v>
      </c>
      <c r="H152" s="267"/>
      <c r="I152" s="267" t="s">
        <v>449</v>
      </c>
      <c r="J152" s="267"/>
      <c r="K152" s="248" t="s">
        <v>450</v>
      </c>
      <c r="L152" s="268"/>
      <c r="M152" s="266"/>
    </row>
    <row r="153" spans="1:13" ht="12.75">
      <c r="A153" s="248"/>
      <c r="B153" s="248"/>
      <c r="C153" s="248"/>
      <c r="D153" s="248"/>
      <c r="E153" s="273"/>
      <c r="G153" s="267" t="s">
        <v>269</v>
      </c>
      <c r="H153" s="267"/>
      <c r="I153" s="267" t="s">
        <v>451</v>
      </c>
      <c r="J153" s="267"/>
      <c r="K153" s="248" t="s">
        <v>184</v>
      </c>
      <c r="L153" s="268"/>
      <c r="M153" s="266"/>
    </row>
    <row r="154" spans="1:13" ht="12.75">
      <c r="A154" s="248"/>
      <c r="B154" s="248"/>
      <c r="C154" s="248"/>
      <c r="D154" s="248"/>
      <c r="E154" s="248"/>
      <c r="G154" s="267" t="s">
        <v>269</v>
      </c>
      <c r="H154" s="267"/>
      <c r="I154" s="267" t="s">
        <v>452</v>
      </c>
      <c r="J154" s="267"/>
      <c r="K154" s="248" t="s">
        <v>453</v>
      </c>
      <c r="L154" s="268"/>
      <c r="M154" s="266"/>
    </row>
    <row r="155" spans="1:13" ht="12.75">
      <c r="A155" s="248"/>
      <c r="B155" s="248"/>
      <c r="C155" s="248"/>
      <c r="D155" s="248"/>
      <c r="E155" s="248"/>
      <c r="G155" s="267" t="s">
        <v>269</v>
      </c>
      <c r="H155" s="267"/>
      <c r="I155" s="267" t="s">
        <v>454</v>
      </c>
      <c r="J155" s="267"/>
      <c r="K155" s="248" t="s">
        <v>455</v>
      </c>
      <c r="L155" s="268"/>
      <c r="M155" s="266"/>
    </row>
    <row r="156" spans="1:13" ht="12.75">
      <c r="A156" s="248"/>
      <c r="B156" s="248"/>
      <c r="C156" s="248"/>
      <c r="D156" s="248"/>
      <c r="E156" s="248"/>
      <c r="G156" s="270" t="s">
        <v>269</v>
      </c>
      <c r="H156" s="270"/>
      <c r="I156" s="267" t="s">
        <v>456</v>
      </c>
      <c r="J156" s="267"/>
      <c r="K156" s="248" t="s">
        <v>457</v>
      </c>
      <c r="L156" s="268"/>
      <c r="M156" s="266"/>
    </row>
    <row r="157" spans="1:14" ht="12.75">
      <c r="A157" s="248"/>
      <c r="B157" s="248"/>
      <c r="C157" s="248"/>
      <c r="D157" s="248"/>
      <c r="E157" s="248"/>
      <c r="G157" s="270" t="s">
        <v>269</v>
      </c>
      <c r="H157" s="270"/>
      <c r="I157" s="267" t="s">
        <v>458</v>
      </c>
      <c r="J157" s="267"/>
      <c r="K157" s="248" t="s">
        <v>459</v>
      </c>
      <c r="L157" s="268"/>
      <c r="M157" s="266"/>
      <c r="N157" s="262"/>
    </row>
    <row r="158" spans="1:14" ht="12.75">
      <c r="A158" s="248"/>
      <c r="B158" s="248"/>
      <c r="C158" s="248"/>
      <c r="D158" s="248"/>
      <c r="E158" s="248"/>
      <c r="G158" s="270"/>
      <c r="H158" s="270"/>
      <c r="I158" s="267"/>
      <c r="J158" s="267"/>
      <c r="K158" s="248"/>
      <c r="M158" s="266"/>
      <c r="N158" s="262"/>
    </row>
    <row r="159" spans="1:14" ht="12.75">
      <c r="A159" s="248"/>
      <c r="B159" s="248"/>
      <c r="C159" s="248"/>
      <c r="D159" s="248"/>
      <c r="E159" s="248"/>
      <c r="G159" s="270"/>
      <c r="H159" s="270"/>
      <c r="I159" s="267"/>
      <c r="J159" s="267"/>
      <c r="K159" s="248"/>
      <c r="M159" s="266"/>
      <c r="N159" s="262"/>
    </row>
    <row r="160" spans="7:14" ht="12.75">
      <c r="G160" s="86"/>
      <c r="H160" s="86"/>
      <c r="I160" s="86"/>
      <c r="J160" s="86"/>
      <c r="M160" s="266"/>
      <c r="N160" s="262"/>
    </row>
    <row r="161" spans="1:14" ht="13.5" thickBot="1">
      <c r="A161" s="275"/>
      <c r="B161" s="275"/>
      <c r="C161" s="275"/>
      <c r="D161" s="275"/>
      <c r="E161" s="275"/>
      <c r="F161" s="276"/>
      <c r="G161" s="277"/>
      <c r="H161" s="277"/>
      <c r="I161" s="278"/>
      <c r="J161" s="278"/>
      <c r="K161" s="275"/>
      <c r="M161" s="266"/>
      <c r="N161" s="262"/>
    </row>
    <row r="162" spans="1:14" ht="12.75">
      <c r="A162" s="248"/>
      <c r="B162" s="248"/>
      <c r="C162" s="248"/>
      <c r="D162" s="248"/>
      <c r="E162" s="248"/>
      <c r="G162" s="270"/>
      <c r="H162" s="270"/>
      <c r="I162" s="258">
        <v>3</v>
      </c>
      <c r="J162" s="258"/>
      <c r="K162" s="264" t="s">
        <v>21</v>
      </c>
      <c r="L162" s="263">
        <f>L163</f>
        <v>0</v>
      </c>
      <c r="M162" s="266"/>
      <c r="N162" s="262"/>
    </row>
    <row r="163" spans="1:14" ht="12.75">
      <c r="A163" s="248"/>
      <c r="B163" s="248"/>
      <c r="C163" s="248"/>
      <c r="D163" s="248"/>
      <c r="E163" s="248"/>
      <c r="G163" s="270" t="s">
        <v>269</v>
      </c>
      <c r="H163" s="270"/>
      <c r="I163" s="258" t="s">
        <v>460</v>
      </c>
      <c r="J163" s="258"/>
      <c r="K163" s="264" t="s">
        <v>461</v>
      </c>
      <c r="L163" s="263">
        <f>SUM(L164:L167)</f>
        <v>0</v>
      </c>
      <c r="M163" s="266"/>
      <c r="N163" s="262"/>
    </row>
    <row r="164" spans="1:14" ht="12.75">
      <c r="A164" s="248"/>
      <c r="B164" s="248"/>
      <c r="C164" s="248"/>
      <c r="D164" s="248"/>
      <c r="E164" s="248"/>
      <c r="G164" s="270" t="s">
        <v>269</v>
      </c>
      <c r="H164" s="270"/>
      <c r="I164" s="267" t="s">
        <v>462</v>
      </c>
      <c r="J164" s="267"/>
      <c r="K164" s="262" t="s">
        <v>463</v>
      </c>
      <c r="L164" s="268">
        <f>+'[1]TABLA EQUIV. PROG I'!L164+'[1]tabla equiv prog II'!L164+'[1]tabla equivalencia prog III'!L164</f>
        <v>0</v>
      </c>
      <c r="M164" s="266"/>
      <c r="N164" s="262"/>
    </row>
    <row r="165" spans="1:14" ht="12.75">
      <c r="A165" s="248"/>
      <c r="B165" s="248"/>
      <c r="C165" s="248"/>
      <c r="D165" s="248"/>
      <c r="E165" s="248"/>
      <c r="G165" s="270" t="s">
        <v>269</v>
      </c>
      <c r="H165" s="270"/>
      <c r="I165" s="267" t="s">
        <v>464</v>
      </c>
      <c r="J165" s="267"/>
      <c r="K165" s="248" t="s">
        <v>465</v>
      </c>
      <c r="L165" s="268">
        <f>+'[1]TABLA EQUIV. PROG I'!L165+'[1]tabla equiv prog II'!L165+'[1]tabla equivalencia prog III'!L165</f>
        <v>0</v>
      </c>
      <c r="M165" s="266"/>
      <c r="N165" s="262"/>
    </row>
    <row r="166" spans="1:14" ht="12.75">
      <c r="A166" s="248"/>
      <c r="B166" s="248"/>
      <c r="C166" s="248"/>
      <c r="D166" s="248"/>
      <c r="E166" s="248"/>
      <c r="G166" s="270" t="s">
        <v>269</v>
      </c>
      <c r="H166" s="270"/>
      <c r="I166" s="267" t="s">
        <v>466</v>
      </c>
      <c r="J166" s="267"/>
      <c r="K166" s="262" t="s">
        <v>467</v>
      </c>
      <c r="L166" s="268">
        <f>+'[1]TABLA EQUIV. PROG I'!L166+'[1]tabla equiv prog II'!L166+'[1]tabla equivalencia prog III'!L166</f>
        <v>0</v>
      </c>
      <c r="M166" s="266"/>
      <c r="N166" s="262"/>
    </row>
    <row r="167" spans="1:14" ht="12.75">
      <c r="A167" s="248"/>
      <c r="B167" s="248"/>
      <c r="C167" s="248"/>
      <c r="D167" s="248"/>
      <c r="E167" s="248"/>
      <c r="G167" s="270" t="s">
        <v>269</v>
      </c>
      <c r="H167" s="270"/>
      <c r="I167" s="267" t="s">
        <v>468</v>
      </c>
      <c r="J167" s="267"/>
      <c r="K167" s="248" t="s">
        <v>469</v>
      </c>
      <c r="L167" s="268">
        <f>+'[1]TABLA EQUIV. PROG I'!L167+'[1]tabla equiv prog II'!L167+'[1]tabla equivalencia prog III'!L167</f>
        <v>0</v>
      </c>
      <c r="M167" s="266"/>
      <c r="N167" s="262"/>
    </row>
    <row r="168" spans="1:14" ht="12.75">
      <c r="A168" s="248"/>
      <c r="B168" s="248"/>
      <c r="C168" s="248"/>
      <c r="D168" s="248"/>
      <c r="E168" s="248"/>
      <c r="G168" s="270"/>
      <c r="H168" s="270"/>
      <c r="I168" s="267"/>
      <c r="J168" s="267"/>
      <c r="K168" s="248"/>
      <c r="M168" s="266"/>
      <c r="N168" s="262"/>
    </row>
    <row r="169" spans="1:14" ht="12.75">
      <c r="A169" s="248"/>
      <c r="B169" s="248"/>
      <c r="C169" s="248"/>
      <c r="D169" s="248"/>
      <c r="E169" s="248"/>
      <c r="G169" s="258" t="s">
        <v>186</v>
      </c>
      <c r="H169" s="258"/>
      <c r="I169" s="260">
        <v>9</v>
      </c>
      <c r="J169" s="260"/>
      <c r="K169" s="280" t="s">
        <v>27</v>
      </c>
      <c r="L169" s="263">
        <f>L170</f>
        <v>0</v>
      </c>
      <c r="M169" s="266"/>
      <c r="N169" s="262"/>
    </row>
    <row r="170" spans="1:14" ht="12.75">
      <c r="A170" s="248"/>
      <c r="B170" s="248"/>
      <c r="C170" s="248"/>
      <c r="D170" s="248"/>
      <c r="E170" s="248"/>
      <c r="G170" s="267" t="s">
        <v>269</v>
      </c>
      <c r="H170" s="267"/>
      <c r="I170" s="271" t="s">
        <v>470</v>
      </c>
      <c r="J170" s="271"/>
      <c r="K170" s="280" t="s">
        <v>471</v>
      </c>
      <c r="L170" s="263">
        <f>L171</f>
        <v>0</v>
      </c>
      <c r="M170" s="266"/>
      <c r="N170" s="262"/>
    </row>
    <row r="171" spans="1:14" ht="12.75">
      <c r="A171" s="248"/>
      <c r="B171" s="248"/>
      <c r="C171" s="248"/>
      <c r="D171" s="248"/>
      <c r="E171" s="248"/>
      <c r="G171" s="267" t="s">
        <v>269</v>
      </c>
      <c r="H171" s="267"/>
      <c r="I171" s="270" t="s">
        <v>472</v>
      </c>
      <c r="J171" s="270"/>
      <c r="K171" s="262" t="s">
        <v>473</v>
      </c>
      <c r="L171" s="253">
        <v>0</v>
      </c>
      <c r="M171" s="266"/>
      <c r="N171" s="262"/>
    </row>
    <row r="172" spans="1:13" ht="12.75">
      <c r="A172" s="248"/>
      <c r="B172" s="248"/>
      <c r="C172" s="248"/>
      <c r="D172" s="248"/>
      <c r="E172" s="248"/>
      <c r="G172" s="262"/>
      <c r="H172" s="262"/>
      <c r="I172" s="262"/>
      <c r="J172" s="262"/>
      <c r="K172" s="248"/>
      <c r="M172" s="266"/>
    </row>
    <row r="173" spans="1:13" ht="12.75">
      <c r="A173" s="248"/>
      <c r="B173" s="258" t="s">
        <v>474</v>
      </c>
      <c r="C173" s="261" t="s">
        <v>475</v>
      </c>
      <c r="E173" s="248"/>
      <c r="F173" s="263">
        <f>F175+F193</f>
        <v>0</v>
      </c>
      <c r="G173" s="270" t="s">
        <v>186</v>
      </c>
      <c r="H173" s="270"/>
      <c r="I173" s="260">
        <v>3</v>
      </c>
      <c r="J173" s="260"/>
      <c r="K173" s="264" t="s">
        <v>476</v>
      </c>
      <c r="L173" s="263">
        <f>L176+L179+L187+L190+L197+L199</f>
        <v>0</v>
      </c>
      <c r="M173" s="266"/>
    </row>
    <row r="174" spans="1:13" ht="12.75">
      <c r="A174" s="248"/>
      <c r="B174" s="258"/>
      <c r="C174" s="261"/>
      <c r="E174" s="248"/>
      <c r="G174" s="270"/>
      <c r="H174" s="270"/>
      <c r="I174" s="260"/>
      <c r="J174" s="260"/>
      <c r="K174" s="264"/>
      <c r="M174" s="266"/>
    </row>
    <row r="175" spans="1:13" ht="12.75">
      <c r="A175" s="248"/>
      <c r="B175" s="258"/>
      <c r="C175" s="267" t="s">
        <v>477</v>
      </c>
      <c r="D175" s="248" t="s">
        <v>478</v>
      </c>
      <c r="E175" s="248"/>
      <c r="F175" s="253">
        <f>L176+L179+L187+L190</f>
        <v>0</v>
      </c>
      <c r="G175" s="270"/>
      <c r="H175" s="270"/>
      <c r="I175" s="260"/>
      <c r="J175" s="260"/>
      <c r="K175" s="264"/>
      <c r="M175" s="266"/>
    </row>
    <row r="176" spans="1:13" ht="12.75">
      <c r="A176" s="248"/>
      <c r="B176" s="248"/>
      <c r="E176" s="248"/>
      <c r="G176" s="271" t="s">
        <v>477</v>
      </c>
      <c r="H176" s="271"/>
      <c r="I176" s="271" t="s">
        <v>479</v>
      </c>
      <c r="J176" s="271"/>
      <c r="K176" s="264" t="s">
        <v>480</v>
      </c>
      <c r="L176" s="263">
        <f>SUM(L177:L178)</f>
        <v>0</v>
      </c>
      <c r="M176" s="266"/>
    </row>
    <row r="177" spans="1:13" ht="12.75">
      <c r="A177" s="248"/>
      <c r="B177" s="248"/>
      <c r="C177" s="248"/>
      <c r="D177" s="248"/>
      <c r="E177" s="248"/>
      <c r="G177" s="270" t="s">
        <v>477</v>
      </c>
      <c r="H177" s="270"/>
      <c r="I177" s="267" t="s">
        <v>481</v>
      </c>
      <c r="J177" s="267"/>
      <c r="K177" s="248" t="s">
        <v>482</v>
      </c>
      <c r="L177" s="253">
        <v>0</v>
      </c>
      <c r="M177" s="266"/>
    </row>
    <row r="178" spans="1:13" ht="12.75">
      <c r="A178" s="248"/>
      <c r="B178" s="248"/>
      <c r="C178" s="248"/>
      <c r="D178" s="248"/>
      <c r="E178" s="248"/>
      <c r="G178" s="270" t="s">
        <v>477</v>
      </c>
      <c r="H178" s="270"/>
      <c r="I178" s="267" t="s">
        <v>483</v>
      </c>
      <c r="J178" s="267"/>
      <c r="K178" s="248" t="s">
        <v>484</v>
      </c>
      <c r="L178" s="253">
        <v>0</v>
      </c>
      <c r="M178" s="266"/>
    </row>
    <row r="179" spans="1:13" ht="12.75">
      <c r="A179" s="248"/>
      <c r="B179" s="248"/>
      <c r="C179" s="248"/>
      <c r="D179" s="248"/>
      <c r="E179" s="248"/>
      <c r="G179" s="271" t="s">
        <v>477</v>
      </c>
      <c r="H179" s="271"/>
      <c r="I179" s="258" t="s">
        <v>485</v>
      </c>
      <c r="J179" s="258"/>
      <c r="K179" s="264" t="s">
        <v>486</v>
      </c>
      <c r="L179" s="263">
        <f>SUM(L180:L186)</f>
        <v>0</v>
      </c>
      <c r="M179" s="266"/>
    </row>
    <row r="180" spans="1:13" ht="12.75">
      <c r="A180" s="248"/>
      <c r="B180" s="248"/>
      <c r="C180" s="248"/>
      <c r="D180" s="248"/>
      <c r="E180" s="248"/>
      <c r="G180" s="270" t="s">
        <v>477</v>
      </c>
      <c r="H180" s="270"/>
      <c r="I180" s="267" t="s">
        <v>487</v>
      </c>
      <c r="J180" s="267"/>
      <c r="K180" s="262" t="s">
        <v>488</v>
      </c>
      <c r="L180" s="253">
        <v>0</v>
      </c>
      <c r="M180" s="266"/>
    </row>
    <row r="181" spans="1:13" ht="12.75">
      <c r="A181" s="248"/>
      <c r="B181" s="248"/>
      <c r="C181" s="248"/>
      <c r="D181" s="248"/>
      <c r="E181" s="248"/>
      <c r="G181" s="270" t="s">
        <v>477</v>
      </c>
      <c r="H181" s="270"/>
      <c r="I181" s="267" t="s">
        <v>489</v>
      </c>
      <c r="J181" s="267"/>
      <c r="K181" s="262" t="s">
        <v>490</v>
      </c>
      <c r="L181" s="253">
        <v>0</v>
      </c>
      <c r="M181" s="266"/>
    </row>
    <row r="182" spans="1:13" ht="12.75">
      <c r="A182" s="248"/>
      <c r="B182" s="248"/>
      <c r="C182" s="248"/>
      <c r="D182" s="248"/>
      <c r="E182" s="248"/>
      <c r="G182" s="270" t="s">
        <v>477</v>
      </c>
      <c r="H182" s="270"/>
      <c r="I182" s="267" t="s">
        <v>491</v>
      </c>
      <c r="J182" s="267"/>
      <c r="K182" s="262" t="s">
        <v>492</v>
      </c>
      <c r="L182" s="253">
        <v>0</v>
      </c>
      <c r="M182" s="266"/>
    </row>
    <row r="183" spans="1:13" ht="12.75">
      <c r="A183" s="248"/>
      <c r="B183" s="248"/>
      <c r="C183" s="248"/>
      <c r="D183" s="248"/>
      <c r="E183" s="248"/>
      <c r="G183" s="270" t="s">
        <v>477</v>
      </c>
      <c r="H183" s="270"/>
      <c r="I183" s="267" t="s">
        <v>493</v>
      </c>
      <c r="J183" s="267"/>
      <c r="K183" s="262" t="s">
        <v>494</v>
      </c>
      <c r="L183" s="253">
        <v>0</v>
      </c>
      <c r="M183" s="266"/>
    </row>
    <row r="184" spans="1:13" ht="12.75">
      <c r="A184" s="248"/>
      <c r="B184" s="248"/>
      <c r="C184" s="248"/>
      <c r="D184" s="248"/>
      <c r="E184" s="248"/>
      <c r="G184" s="270" t="s">
        <v>477</v>
      </c>
      <c r="H184" s="270"/>
      <c r="I184" s="267" t="s">
        <v>495</v>
      </c>
      <c r="J184" s="267"/>
      <c r="K184" s="262" t="s">
        <v>496</v>
      </c>
      <c r="L184" s="253">
        <v>0</v>
      </c>
      <c r="M184" s="266"/>
    </row>
    <row r="185" spans="1:13" ht="12.75">
      <c r="A185" s="248"/>
      <c r="B185" s="248"/>
      <c r="C185" s="248"/>
      <c r="D185" s="248"/>
      <c r="E185" s="248"/>
      <c r="G185" s="270" t="s">
        <v>477</v>
      </c>
      <c r="H185" s="270"/>
      <c r="I185" s="267" t="s">
        <v>497</v>
      </c>
      <c r="J185" s="267"/>
      <c r="K185" s="262" t="s">
        <v>498</v>
      </c>
      <c r="L185" s="253">
        <f>+'[1]TABLA EQUIV. PROG I'!L185+'[1]tabla equiv prog II'!L185+'[1]tabla equivalencia prog III'!L185</f>
        <v>0</v>
      </c>
      <c r="M185" s="266"/>
    </row>
    <row r="186" spans="1:13" ht="12.75">
      <c r="A186" s="248"/>
      <c r="B186" s="248"/>
      <c r="C186" s="248"/>
      <c r="D186" s="248"/>
      <c r="E186" s="248"/>
      <c r="G186" s="270" t="s">
        <v>477</v>
      </c>
      <c r="H186" s="270"/>
      <c r="I186" s="267" t="s">
        <v>499</v>
      </c>
      <c r="J186" s="267"/>
      <c r="K186" s="262" t="s">
        <v>500</v>
      </c>
      <c r="L186" s="253">
        <v>0</v>
      </c>
      <c r="M186" s="266"/>
    </row>
    <row r="187" spans="1:13" ht="12.75">
      <c r="A187" s="248"/>
      <c r="B187" s="248"/>
      <c r="C187" s="248"/>
      <c r="D187" s="248"/>
      <c r="E187" s="248"/>
      <c r="G187" s="270" t="s">
        <v>477</v>
      </c>
      <c r="H187" s="270"/>
      <c r="I187" s="258" t="s">
        <v>501</v>
      </c>
      <c r="J187" s="258"/>
      <c r="K187" s="280" t="s">
        <v>502</v>
      </c>
      <c r="L187" s="263">
        <f>SUM(L188:L189)</f>
        <v>0</v>
      </c>
      <c r="M187" s="266"/>
    </row>
    <row r="188" spans="1:13" ht="12.75">
      <c r="A188" s="248"/>
      <c r="B188" s="248"/>
      <c r="C188" s="248"/>
      <c r="D188" s="248"/>
      <c r="E188" s="248"/>
      <c r="G188" s="270" t="s">
        <v>477</v>
      </c>
      <c r="H188" s="270"/>
      <c r="I188" s="267" t="s">
        <v>503</v>
      </c>
      <c r="J188" s="267"/>
      <c r="K188" s="262" t="s">
        <v>504</v>
      </c>
      <c r="L188" s="253">
        <v>0</v>
      </c>
      <c r="M188" s="266"/>
    </row>
    <row r="189" spans="1:13" ht="12.75">
      <c r="A189" s="248"/>
      <c r="B189" s="248"/>
      <c r="C189" s="248"/>
      <c r="D189" s="248"/>
      <c r="E189" s="248"/>
      <c r="G189" s="270" t="s">
        <v>477</v>
      </c>
      <c r="H189" s="270"/>
      <c r="I189" s="267" t="s">
        <v>505</v>
      </c>
      <c r="J189" s="267"/>
      <c r="K189" s="262" t="s">
        <v>506</v>
      </c>
      <c r="L189" s="253">
        <v>0</v>
      </c>
      <c r="M189" s="266"/>
    </row>
    <row r="190" spans="1:13" ht="12.75">
      <c r="A190" s="248"/>
      <c r="B190" s="248"/>
      <c r="C190" s="248"/>
      <c r="D190" s="248"/>
      <c r="E190" s="248"/>
      <c r="G190" s="270" t="s">
        <v>477</v>
      </c>
      <c r="H190" s="270"/>
      <c r="I190" s="258" t="s">
        <v>460</v>
      </c>
      <c r="J190" s="258"/>
      <c r="K190" s="280" t="s">
        <v>461</v>
      </c>
      <c r="L190" s="263">
        <f>SUM(L191)</f>
        <v>0</v>
      </c>
      <c r="M190" s="266"/>
    </row>
    <row r="191" spans="1:13" ht="12.75">
      <c r="A191" s="248"/>
      <c r="B191" s="248"/>
      <c r="C191" s="248"/>
      <c r="D191" s="248"/>
      <c r="E191" s="248"/>
      <c r="G191" s="270" t="s">
        <v>477</v>
      </c>
      <c r="H191" s="270"/>
      <c r="I191" s="267" t="s">
        <v>507</v>
      </c>
      <c r="J191" s="267"/>
      <c r="K191" s="262" t="s">
        <v>508</v>
      </c>
      <c r="L191" s="253">
        <v>0</v>
      </c>
      <c r="M191" s="266"/>
    </row>
    <row r="192" spans="1:13" ht="12.75">
      <c r="A192" s="248"/>
      <c r="B192" s="248"/>
      <c r="C192" s="248"/>
      <c r="D192" s="248"/>
      <c r="E192" s="248"/>
      <c r="G192" s="270"/>
      <c r="H192" s="270"/>
      <c r="I192" s="267"/>
      <c r="J192" s="267"/>
      <c r="K192" s="262"/>
      <c r="M192" s="266"/>
    </row>
    <row r="193" spans="1:13" ht="12.75">
      <c r="A193" s="248"/>
      <c r="B193" s="248"/>
      <c r="C193" s="267" t="s">
        <v>509</v>
      </c>
      <c r="D193" s="248" t="s">
        <v>510</v>
      </c>
      <c r="E193" s="248"/>
      <c r="F193" s="253">
        <f>L194+L197+L199</f>
        <v>0</v>
      </c>
      <c r="G193" s="270" t="s">
        <v>186</v>
      </c>
      <c r="H193" s="270"/>
      <c r="I193" s="267"/>
      <c r="J193" s="267"/>
      <c r="K193" s="248"/>
      <c r="M193" s="266"/>
    </row>
    <row r="194" spans="1:13" ht="12.75">
      <c r="A194" s="248"/>
      <c r="B194" s="248"/>
      <c r="C194" s="248"/>
      <c r="D194" s="248"/>
      <c r="E194" s="248"/>
      <c r="G194" s="271" t="s">
        <v>511</v>
      </c>
      <c r="H194" s="271"/>
      <c r="I194" s="271" t="s">
        <v>479</v>
      </c>
      <c r="J194" s="271"/>
      <c r="K194" s="264" t="s">
        <v>480</v>
      </c>
      <c r="L194" s="263">
        <f>SUM(L195:L196)</f>
        <v>0</v>
      </c>
      <c r="M194" s="266"/>
    </row>
    <row r="195" spans="1:13" ht="12.75">
      <c r="A195" s="248"/>
      <c r="B195" s="248"/>
      <c r="C195" s="248"/>
      <c r="D195" s="248"/>
      <c r="E195" s="248"/>
      <c r="G195" s="270" t="s">
        <v>511</v>
      </c>
      <c r="H195" s="270"/>
      <c r="I195" s="267" t="s">
        <v>512</v>
      </c>
      <c r="J195" s="267"/>
      <c r="K195" s="248" t="s">
        <v>513</v>
      </c>
      <c r="L195" s="253">
        <v>0</v>
      </c>
      <c r="M195" s="266"/>
    </row>
    <row r="196" spans="1:14" ht="12.75">
      <c r="A196" s="248"/>
      <c r="B196" s="248"/>
      <c r="C196" s="248"/>
      <c r="D196" s="248" t="s">
        <v>186</v>
      </c>
      <c r="E196" s="248"/>
      <c r="G196" s="270" t="s">
        <v>511</v>
      </c>
      <c r="H196" s="270"/>
      <c r="I196" s="267" t="s">
        <v>514</v>
      </c>
      <c r="J196" s="267"/>
      <c r="K196" s="248" t="s">
        <v>515</v>
      </c>
      <c r="L196" s="253">
        <v>0</v>
      </c>
      <c r="M196" s="266"/>
      <c r="N196" s="262"/>
    </row>
    <row r="197" spans="1:13" ht="12.75">
      <c r="A197" s="248"/>
      <c r="B197" s="248"/>
      <c r="C197" s="248"/>
      <c r="D197" s="248"/>
      <c r="E197" s="248"/>
      <c r="G197" s="271" t="s">
        <v>511</v>
      </c>
      <c r="H197" s="271"/>
      <c r="I197" s="258" t="s">
        <v>485</v>
      </c>
      <c r="J197" s="258"/>
      <c r="K197" s="264" t="s">
        <v>486</v>
      </c>
      <c r="L197" s="263">
        <f>SUM(L198:L198)</f>
        <v>0</v>
      </c>
      <c r="M197" s="266"/>
    </row>
    <row r="198" spans="1:13" ht="12.75">
      <c r="A198" s="248"/>
      <c r="B198" s="248"/>
      <c r="C198" s="248"/>
      <c r="D198" s="248"/>
      <c r="E198" s="248"/>
      <c r="G198" s="270" t="s">
        <v>511</v>
      </c>
      <c r="H198" s="270"/>
      <c r="I198" s="267" t="s">
        <v>516</v>
      </c>
      <c r="J198" s="267"/>
      <c r="K198" s="262" t="s">
        <v>517</v>
      </c>
      <c r="L198" s="253">
        <f>+'[1]TABLA EQUIV. PROG I'!L198+'[1]tabla equiv prog II'!L198+'[1]tabla equivalencia prog III'!L198</f>
        <v>0</v>
      </c>
      <c r="M198" s="266"/>
    </row>
    <row r="199" spans="1:13" ht="12.75">
      <c r="A199" s="248"/>
      <c r="B199" s="248"/>
      <c r="C199" s="248"/>
      <c r="D199" s="248"/>
      <c r="E199" s="248" t="s">
        <v>186</v>
      </c>
      <c r="G199" s="271" t="s">
        <v>511</v>
      </c>
      <c r="H199" s="271"/>
      <c r="I199" s="258" t="s">
        <v>501</v>
      </c>
      <c r="J199" s="258"/>
      <c r="K199" s="280" t="s">
        <v>502</v>
      </c>
      <c r="L199" s="263">
        <f>SUM(L200:L201)</f>
        <v>0</v>
      </c>
      <c r="M199" s="266"/>
    </row>
    <row r="200" spans="1:13" ht="12.75">
      <c r="A200" s="248"/>
      <c r="B200" s="248"/>
      <c r="C200" s="248"/>
      <c r="D200" s="248"/>
      <c r="E200" s="248"/>
      <c r="G200" s="270" t="s">
        <v>511</v>
      </c>
      <c r="H200" s="270"/>
      <c r="I200" s="267" t="s">
        <v>503</v>
      </c>
      <c r="J200" s="267"/>
      <c r="K200" s="262" t="s">
        <v>504</v>
      </c>
      <c r="L200" s="253">
        <v>0</v>
      </c>
      <c r="M200" s="266"/>
    </row>
    <row r="201" spans="1:13" ht="12.75">
      <c r="A201" s="248"/>
      <c r="B201" s="248"/>
      <c r="C201" s="248"/>
      <c r="D201" s="248"/>
      <c r="E201" s="248"/>
      <c r="G201" s="270" t="s">
        <v>511</v>
      </c>
      <c r="H201" s="270"/>
      <c r="I201" s="267" t="s">
        <v>505</v>
      </c>
      <c r="J201" s="267"/>
      <c r="K201" s="262" t="s">
        <v>506</v>
      </c>
      <c r="L201" s="253">
        <v>0</v>
      </c>
      <c r="M201" s="266"/>
    </row>
    <row r="202" ht="12" customHeight="1">
      <c r="M202" s="266"/>
    </row>
    <row r="203" spans="1:13" ht="12.75">
      <c r="A203" s="248"/>
      <c r="B203" s="258" t="s">
        <v>518</v>
      </c>
      <c r="C203" s="93" t="s">
        <v>24</v>
      </c>
      <c r="D203" s="93"/>
      <c r="E203" s="93"/>
      <c r="F203" s="263">
        <f>F205+F221+F245</f>
        <v>0</v>
      </c>
      <c r="G203" s="258" t="s">
        <v>518</v>
      </c>
      <c r="H203" s="258"/>
      <c r="I203" s="258">
        <v>6</v>
      </c>
      <c r="J203" s="258"/>
      <c r="K203" s="264" t="s">
        <v>24</v>
      </c>
      <c r="L203" s="263">
        <f>L205+L221+L226+L233+L239+L241+L245</f>
        <v>0</v>
      </c>
      <c r="M203" s="266"/>
    </row>
    <row r="204" spans="1:13" ht="12.75">
      <c r="A204" s="248"/>
      <c r="B204" s="248"/>
      <c r="C204" s="248"/>
      <c r="D204" s="248"/>
      <c r="E204" s="248"/>
      <c r="G204" s="262"/>
      <c r="H204" s="262"/>
      <c r="I204" s="270"/>
      <c r="J204" s="270"/>
      <c r="K204" s="248"/>
      <c r="M204" s="266"/>
    </row>
    <row r="205" spans="1:14" ht="12.75">
      <c r="A205" s="248"/>
      <c r="B205" s="248"/>
      <c r="C205" s="267" t="s">
        <v>519</v>
      </c>
      <c r="D205" s="248" t="s">
        <v>520</v>
      </c>
      <c r="E205" s="248"/>
      <c r="F205" s="253">
        <f>L205+L215</f>
        <v>0</v>
      </c>
      <c r="G205" s="258" t="s">
        <v>519</v>
      </c>
      <c r="H205" s="258"/>
      <c r="I205" s="258" t="s">
        <v>521</v>
      </c>
      <c r="J205" s="258"/>
      <c r="K205" s="264" t="s">
        <v>522</v>
      </c>
      <c r="L205" s="263">
        <f>SUM(L206:L214)</f>
        <v>0</v>
      </c>
      <c r="M205" s="266"/>
      <c r="N205" s="262"/>
    </row>
    <row r="206" spans="1:14" ht="12.75">
      <c r="A206" s="248"/>
      <c r="B206" s="248"/>
      <c r="C206" s="267"/>
      <c r="D206" s="248"/>
      <c r="E206" s="248"/>
      <c r="G206" s="267" t="s">
        <v>519</v>
      </c>
      <c r="H206" s="267"/>
      <c r="I206" s="267" t="s">
        <v>523</v>
      </c>
      <c r="J206" s="267"/>
      <c r="K206" s="262" t="s">
        <v>524</v>
      </c>
      <c r="L206" s="268"/>
      <c r="M206" s="266"/>
      <c r="N206" s="262"/>
    </row>
    <row r="207" spans="1:14" ht="12.75">
      <c r="A207" s="248"/>
      <c r="B207" s="248"/>
      <c r="C207" s="267"/>
      <c r="D207" s="248"/>
      <c r="E207" s="248"/>
      <c r="G207" s="267" t="s">
        <v>519</v>
      </c>
      <c r="H207" s="267"/>
      <c r="I207" s="267" t="s">
        <v>525</v>
      </c>
      <c r="J207" s="267"/>
      <c r="K207" s="262" t="s">
        <v>526</v>
      </c>
      <c r="L207" s="268"/>
      <c r="M207" s="266"/>
      <c r="N207" s="262"/>
    </row>
    <row r="208" spans="1:14" ht="12.75">
      <c r="A208" s="248"/>
      <c r="B208" s="248"/>
      <c r="C208" s="267"/>
      <c r="D208" s="248"/>
      <c r="E208" s="248"/>
      <c r="G208" s="267" t="s">
        <v>519</v>
      </c>
      <c r="H208" s="267"/>
      <c r="I208" s="267" t="s">
        <v>527</v>
      </c>
      <c r="J208" s="267"/>
      <c r="K208" s="262" t="s">
        <v>528</v>
      </c>
      <c r="L208" s="268"/>
      <c r="M208" s="266"/>
      <c r="N208" s="262"/>
    </row>
    <row r="209" spans="1:14" ht="12.75">
      <c r="A209" s="248"/>
      <c r="B209" s="248"/>
      <c r="C209" s="267"/>
      <c r="D209" s="248"/>
      <c r="E209" s="248"/>
      <c r="G209" s="267" t="s">
        <v>519</v>
      </c>
      <c r="H209" s="267"/>
      <c r="I209" s="267" t="s">
        <v>529</v>
      </c>
      <c r="J209" s="267"/>
      <c r="K209" s="262" t="s">
        <v>530</v>
      </c>
      <c r="L209" s="268"/>
      <c r="M209" s="266"/>
      <c r="N209" s="262"/>
    </row>
    <row r="210" spans="1:14" ht="12.75">
      <c r="A210" s="248"/>
      <c r="B210" s="248"/>
      <c r="C210" s="267"/>
      <c r="D210" s="248"/>
      <c r="E210" s="248"/>
      <c r="G210" s="267" t="s">
        <v>519</v>
      </c>
      <c r="H210" s="267"/>
      <c r="I210" s="267" t="s">
        <v>531</v>
      </c>
      <c r="J210" s="267"/>
      <c r="K210" s="262" t="s">
        <v>532</v>
      </c>
      <c r="L210" s="268">
        <f>+'[1]TABLA EQUIV. PROG I'!L210+'[1]tabla equiv prog II'!L210+'[1]tabla equivalencia prog III'!L210</f>
        <v>0</v>
      </c>
      <c r="M210" s="266"/>
      <c r="N210" s="262"/>
    </row>
    <row r="211" spans="1:14" ht="12.75">
      <c r="A211" s="248"/>
      <c r="B211" s="248"/>
      <c r="C211" s="267"/>
      <c r="D211" s="248"/>
      <c r="E211" s="248"/>
      <c r="G211" s="267" t="s">
        <v>519</v>
      </c>
      <c r="H211" s="267"/>
      <c r="I211" s="267" t="s">
        <v>533</v>
      </c>
      <c r="J211" s="267"/>
      <c r="K211" s="262" t="s">
        <v>534</v>
      </c>
      <c r="L211" s="268">
        <f>+'[1]TABLA EQUIV. PROG I'!L211+'[1]tabla equiv prog II'!L211+'[1]tabla equivalencia prog III'!L211</f>
        <v>0</v>
      </c>
      <c r="M211" s="266"/>
      <c r="N211" s="262"/>
    </row>
    <row r="212" spans="1:14" ht="12.75">
      <c r="A212" s="248"/>
      <c r="B212" s="248"/>
      <c r="C212" s="267"/>
      <c r="D212" s="248"/>
      <c r="E212" s="248"/>
      <c r="G212" s="267" t="s">
        <v>519</v>
      </c>
      <c r="H212" s="267"/>
      <c r="I212" s="267" t="s">
        <v>535</v>
      </c>
      <c r="J212" s="267"/>
      <c r="K212" s="262" t="s">
        <v>536</v>
      </c>
      <c r="L212" s="268">
        <f>+'[1]TABLA EQUIV. PROG I'!L212+'[1]tabla equiv prog II'!L212+'[1]tabla equivalencia prog III'!L212</f>
        <v>0</v>
      </c>
      <c r="M212" s="266"/>
      <c r="N212" s="262"/>
    </row>
    <row r="213" spans="1:14" ht="12.75">
      <c r="A213" s="248"/>
      <c r="B213" s="248"/>
      <c r="C213" s="267"/>
      <c r="D213" s="248"/>
      <c r="E213" s="248"/>
      <c r="G213" s="267" t="s">
        <v>519</v>
      </c>
      <c r="H213" s="267"/>
      <c r="I213" s="267" t="s">
        <v>537</v>
      </c>
      <c r="J213" s="267"/>
      <c r="K213" s="262" t="s">
        <v>538</v>
      </c>
      <c r="L213" s="268">
        <f>+'[1]TABLA EQUIV. PROG I'!L213+'[1]tabla equiv prog II'!L213+'[1]tabla equivalencia prog III'!L213</f>
        <v>0</v>
      </c>
      <c r="M213" s="266"/>
      <c r="N213" s="262"/>
    </row>
    <row r="214" spans="1:14" ht="12.75">
      <c r="A214" s="248"/>
      <c r="B214" s="248"/>
      <c r="C214" s="267"/>
      <c r="D214" s="248"/>
      <c r="E214" s="248"/>
      <c r="G214" s="267" t="s">
        <v>519</v>
      </c>
      <c r="H214" s="267"/>
      <c r="I214" s="267" t="s">
        <v>539</v>
      </c>
      <c r="J214" s="267"/>
      <c r="K214" s="262" t="s">
        <v>540</v>
      </c>
      <c r="L214" s="268">
        <f>+'[1]TABLA EQUIV. PROG I'!L214+'[1]tabla equiv prog II'!L214+'[1]tabla equivalencia prog III'!L214</f>
        <v>0</v>
      </c>
      <c r="M214" s="266"/>
      <c r="N214" s="262"/>
    </row>
    <row r="215" spans="1:19" ht="12.75">
      <c r="A215" s="248"/>
      <c r="B215" s="248"/>
      <c r="C215" s="267"/>
      <c r="D215" s="248"/>
      <c r="E215" s="248"/>
      <c r="G215" s="258" t="s">
        <v>519</v>
      </c>
      <c r="H215" s="258"/>
      <c r="I215" s="258" t="s">
        <v>367</v>
      </c>
      <c r="J215" s="258"/>
      <c r="K215" s="264" t="s">
        <v>368</v>
      </c>
      <c r="L215" s="263">
        <f>SUM(L216:L219)</f>
        <v>0</v>
      </c>
      <c r="M215" s="266"/>
      <c r="O215" s="289"/>
      <c r="P215" s="270"/>
      <c r="Q215" s="271"/>
      <c r="R215" s="270"/>
      <c r="S215" s="280"/>
    </row>
    <row r="216" spans="1:19" ht="12.75">
      <c r="A216" s="248"/>
      <c r="B216" s="248"/>
      <c r="C216" s="267"/>
      <c r="D216" s="248"/>
      <c r="E216" s="248"/>
      <c r="G216" s="267" t="s">
        <v>519</v>
      </c>
      <c r="H216" s="267"/>
      <c r="I216" s="267" t="s">
        <v>369</v>
      </c>
      <c r="J216" s="267"/>
      <c r="K216" s="248" t="s">
        <v>370</v>
      </c>
      <c r="L216" s="268">
        <v>0</v>
      </c>
      <c r="M216" s="266"/>
      <c r="O216" s="289"/>
      <c r="P216" s="270"/>
      <c r="Q216" s="270"/>
      <c r="R216" s="270"/>
      <c r="S216" s="262"/>
    </row>
    <row r="217" spans="1:13" ht="12.75">
      <c r="A217" s="248"/>
      <c r="B217" s="248"/>
      <c r="C217" s="267"/>
      <c r="D217" s="248"/>
      <c r="E217" s="248"/>
      <c r="G217" s="267" t="s">
        <v>519</v>
      </c>
      <c r="H217" s="267"/>
      <c r="I217" s="267" t="s">
        <v>371</v>
      </c>
      <c r="J217" s="267"/>
      <c r="K217" s="248" t="s">
        <v>541</v>
      </c>
      <c r="L217" s="268">
        <v>0</v>
      </c>
      <c r="M217" s="266"/>
    </row>
    <row r="218" spans="1:13" ht="12.75">
      <c r="A218" s="248"/>
      <c r="B218" s="248"/>
      <c r="C218" s="248"/>
      <c r="D218" s="248"/>
      <c r="E218" s="248"/>
      <c r="G218" s="267" t="s">
        <v>519</v>
      </c>
      <c r="H218" s="267"/>
      <c r="I218" s="267" t="s">
        <v>373</v>
      </c>
      <c r="J218" s="267"/>
      <c r="K218" s="248" t="s">
        <v>374</v>
      </c>
      <c r="L218" s="268">
        <v>0</v>
      </c>
      <c r="M218" s="266"/>
    </row>
    <row r="219" spans="1:13" ht="12.75">
      <c r="A219" s="248"/>
      <c r="B219" s="248"/>
      <c r="C219" s="248"/>
      <c r="D219" s="248"/>
      <c r="E219" s="248"/>
      <c r="G219" s="267" t="s">
        <v>519</v>
      </c>
      <c r="H219" s="267"/>
      <c r="I219" s="267" t="s">
        <v>375</v>
      </c>
      <c r="J219" s="267"/>
      <c r="K219" s="248" t="s">
        <v>542</v>
      </c>
      <c r="L219" s="268">
        <v>0</v>
      </c>
      <c r="M219" s="266"/>
    </row>
    <row r="220" spans="1:13" ht="12.75">
      <c r="A220" s="248"/>
      <c r="B220" s="248"/>
      <c r="C220" s="267"/>
      <c r="D220" s="248"/>
      <c r="E220" s="248"/>
      <c r="G220" s="267"/>
      <c r="H220" s="267"/>
      <c r="I220" s="267"/>
      <c r="J220" s="267"/>
      <c r="K220" s="248"/>
      <c r="M220" s="266"/>
    </row>
    <row r="221" spans="1:13" ht="12.75">
      <c r="A221" s="248"/>
      <c r="B221" s="248"/>
      <c r="C221" s="267" t="s">
        <v>543</v>
      </c>
      <c r="D221" s="248" t="s">
        <v>544</v>
      </c>
      <c r="E221" s="248"/>
      <c r="F221" s="253">
        <f>L221+L226+L233+L239+L241</f>
        <v>0</v>
      </c>
      <c r="G221" s="271" t="s">
        <v>543</v>
      </c>
      <c r="H221" s="271"/>
      <c r="I221" s="271" t="s">
        <v>545</v>
      </c>
      <c r="J221" s="271"/>
      <c r="K221" s="264" t="s">
        <v>546</v>
      </c>
      <c r="L221" s="263">
        <f>SUM(L222:L225)</f>
        <v>0</v>
      </c>
      <c r="M221" s="266"/>
    </row>
    <row r="222" spans="1:13" ht="12.75">
      <c r="A222" s="248"/>
      <c r="B222" s="248"/>
      <c r="C222" s="267"/>
      <c r="D222" s="248" t="s">
        <v>186</v>
      </c>
      <c r="E222" s="248"/>
      <c r="G222" s="270" t="s">
        <v>543</v>
      </c>
      <c r="H222" s="270"/>
      <c r="I222" s="270" t="s">
        <v>547</v>
      </c>
      <c r="J222" s="270"/>
      <c r="K222" s="248" t="s">
        <v>548</v>
      </c>
      <c r="L222" s="268">
        <f>+'[1]TABLA EQUIV. PROG I'!L222+'[1]tabla equiv prog II'!L222+'[1]tabla equivalencia prog III'!L222</f>
        <v>0</v>
      </c>
      <c r="M222" s="266"/>
    </row>
    <row r="223" spans="1:13" ht="12.75">
      <c r="A223" s="248"/>
      <c r="B223" s="248"/>
      <c r="C223" s="267"/>
      <c r="D223" s="248"/>
      <c r="E223" s="248"/>
      <c r="G223" s="270" t="s">
        <v>543</v>
      </c>
      <c r="H223" s="270"/>
      <c r="I223" s="270" t="s">
        <v>549</v>
      </c>
      <c r="J223" s="270"/>
      <c r="K223" s="248" t="s">
        <v>550</v>
      </c>
      <c r="L223" s="268">
        <f>+'[1]TABLA EQUIV. PROG I'!L223+'[1]tabla equiv prog II'!L223+'[1]tabla equivalencia prog III'!L223</f>
        <v>0</v>
      </c>
      <c r="M223" s="266"/>
    </row>
    <row r="224" spans="1:13" ht="12.75">
      <c r="A224" s="248"/>
      <c r="B224" s="248"/>
      <c r="C224" s="267"/>
      <c r="D224" s="248"/>
      <c r="E224" s="248"/>
      <c r="G224" s="270" t="s">
        <v>543</v>
      </c>
      <c r="H224" s="270"/>
      <c r="I224" s="270" t="s">
        <v>551</v>
      </c>
      <c r="J224" s="270"/>
      <c r="K224" s="248" t="s">
        <v>552</v>
      </c>
      <c r="L224" s="268">
        <f>+'[1]TABLA EQUIV. PROG I'!L224+'[1]tabla equiv prog II'!L224+'[1]tabla equivalencia prog III'!L224</f>
        <v>0</v>
      </c>
      <c r="M224" s="266"/>
    </row>
    <row r="225" spans="1:13" ht="12.75">
      <c r="A225" s="248"/>
      <c r="B225" s="248"/>
      <c r="C225" s="267"/>
      <c r="D225" s="248"/>
      <c r="E225" s="273"/>
      <c r="G225" s="270" t="s">
        <v>543</v>
      </c>
      <c r="H225" s="270"/>
      <c r="I225" s="270" t="s">
        <v>553</v>
      </c>
      <c r="J225" s="270"/>
      <c r="K225" s="248" t="s">
        <v>554</v>
      </c>
      <c r="L225" s="268">
        <f>+'[1]TABLA EQUIV. PROG I'!L225+'[1]tabla equiv prog II'!L225+'[1]tabla equivalencia prog III'!L225</f>
        <v>0</v>
      </c>
      <c r="M225" s="266"/>
    </row>
    <row r="226" spans="1:13" ht="12.75">
      <c r="A226" s="248"/>
      <c r="B226" s="248"/>
      <c r="C226" s="267"/>
      <c r="D226" s="248"/>
      <c r="E226" s="272"/>
      <c r="G226" s="270" t="s">
        <v>543</v>
      </c>
      <c r="H226" s="270"/>
      <c r="I226" s="271" t="s">
        <v>555</v>
      </c>
      <c r="J226" s="271"/>
      <c r="K226" s="264" t="s">
        <v>556</v>
      </c>
      <c r="L226" s="263">
        <f>SUM(L227:L232)</f>
        <v>0</v>
      </c>
      <c r="M226" s="266"/>
    </row>
    <row r="227" spans="1:13" ht="12.75">
      <c r="A227" s="248"/>
      <c r="B227" s="248"/>
      <c r="C227" s="267"/>
      <c r="D227" s="248"/>
      <c r="E227" s="273"/>
      <c r="G227" s="270" t="s">
        <v>543</v>
      </c>
      <c r="H227" s="270"/>
      <c r="I227" s="270" t="s">
        <v>557</v>
      </c>
      <c r="J227" s="270"/>
      <c r="K227" s="248" t="s">
        <v>135</v>
      </c>
      <c r="L227" s="268">
        <f>+'[1]TABLA EQUIV. PROG I'!L227+'[1]tabla equiv prog II'!L227+'[1]tabla equivalencia prog III'!L227</f>
        <v>0</v>
      </c>
      <c r="M227" s="266"/>
    </row>
    <row r="228" spans="1:13" ht="12.75">
      <c r="A228" s="248"/>
      <c r="B228" s="248"/>
      <c r="C228" s="267"/>
      <c r="D228" s="248"/>
      <c r="E228" s="248"/>
      <c r="G228" s="270" t="s">
        <v>543</v>
      </c>
      <c r="H228" s="270"/>
      <c r="I228" s="270" t="s">
        <v>558</v>
      </c>
      <c r="J228" s="270"/>
      <c r="K228" s="248" t="s">
        <v>559</v>
      </c>
      <c r="L228" s="268">
        <f>+'[1]TABLA EQUIV. PROG I'!L228+'[1]tabla equiv prog II'!L228+'[1]tabla equivalencia prog III'!L228</f>
        <v>0</v>
      </c>
      <c r="M228" s="266"/>
    </row>
    <row r="229" spans="1:13" ht="12.75">
      <c r="A229" s="248"/>
      <c r="B229" s="248"/>
      <c r="C229" s="267"/>
      <c r="D229" s="248"/>
      <c r="E229" s="248"/>
      <c r="G229" s="270" t="s">
        <v>543</v>
      </c>
      <c r="H229" s="270"/>
      <c r="I229" s="270" t="s">
        <v>560</v>
      </c>
      <c r="J229" s="270"/>
      <c r="K229" s="248" t="s">
        <v>561</v>
      </c>
      <c r="L229" s="268">
        <f>+'[1]TABLA EQUIV. PROG I'!L229+'[1]tabla equiv prog II'!L229+'[1]tabla equivalencia prog III'!L229</f>
        <v>0</v>
      </c>
      <c r="M229" s="266"/>
    </row>
    <row r="230" spans="1:13" ht="12.75">
      <c r="A230" s="248"/>
      <c r="B230" s="248"/>
      <c r="C230" s="267"/>
      <c r="D230" s="248"/>
      <c r="E230" s="248"/>
      <c r="G230" s="270" t="s">
        <v>543</v>
      </c>
      <c r="H230" s="270"/>
      <c r="I230" s="270" t="s">
        <v>562</v>
      </c>
      <c r="J230" s="270"/>
      <c r="K230" s="248" t="s">
        <v>563</v>
      </c>
      <c r="L230" s="268">
        <f>+'[1]TABLA EQUIV. PROG I'!L230+'[1]tabla equiv prog II'!L230+'[1]tabla equivalencia prog III'!L230</f>
        <v>0</v>
      </c>
      <c r="M230" s="266"/>
    </row>
    <row r="231" spans="1:13" ht="12.75">
      <c r="A231" s="248"/>
      <c r="B231" s="248"/>
      <c r="C231" s="267"/>
      <c r="D231" s="248"/>
      <c r="E231" s="248"/>
      <c r="G231" s="270" t="s">
        <v>543</v>
      </c>
      <c r="H231" s="270"/>
      <c r="I231" s="270" t="s">
        <v>564</v>
      </c>
      <c r="J231" s="270"/>
      <c r="K231" s="248" t="s">
        <v>565</v>
      </c>
      <c r="L231" s="268">
        <f>+'[1]TABLA EQUIV. PROG I'!L231+'[1]tabla equiv prog II'!L231+'[1]tabla equivalencia prog III'!L231</f>
        <v>0</v>
      </c>
      <c r="M231" s="266"/>
    </row>
    <row r="232" spans="1:13" ht="12.75">
      <c r="A232" s="248"/>
      <c r="B232" s="248"/>
      <c r="C232" s="267"/>
      <c r="D232" s="248"/>
      <c r="E232" s="248"/>
      <c r="G232" s="270" t="s">
        <v>543</v>
      </c>
      <c r="H232" s="270"/>
      <c r="I232" s="270" t="s">
        <v>566</v>
      </c>
      <c r="J232" s="270"/>
      <c r="K232" s="248" t="s">
        <v>567</v>
      </c>
      <c r="L232" s="268">
        <f>+'[1]TABLA EQUIV. PROG I'!L232+'[1]tabla equiv prog II'!L232+'[1]tabla equivalencia prog III'!L232</f>
        <v>0</v>
      </c>
      <c r="M232" s="266"/>
    </row>
    <row r="233" spans="1:13" ht="12.75">
      <c r="A233" s="248"/>
      <c r="B233" s="248"/>
      <c r="C233" s="267"/>
      <c r="D233" s="248"/>
      <c r="E233" s="248"/>
      <c r="G233" s="270" t="s">
        <v>543</v>
      </c>
      <c r="H233" s="270"/>
      <c r="I233" s="271" t="s">
        <v>568</v>
      </c>
      <c r="J233" s="271"/>
      <c r="K233" s="264" t="s">
        <v>569</v>
      </c>
      <c r="L233" s="265">
        <f>SUM(L234:L238)</f>
        <v>0</v>
      </c>
      <c r="M233" s="266"/>
    </row>
    <row r="234" spans="1:13" ht="12.75">
      <c r="A234" s="248"/>
      <c r="B234" s="248"/>
      <c r="C234" s="267"/>
      <c r="D234" s="248" t="s">
        <v>186</v>
      </c>
      <c r="E234" s="248"/>
      <c r="G234" s="270" t="s">
        <v>543</v>
      </c>
      <c r="H234" s="270"/>
      <c r="I234" s="270" t="s">
        <v>570</v>
      </c>
      <c r="J234" s="270"/>
      <c r="K234" s="248" t="s">
        <v>571</v>
      </c>
      <c r="L234" s="268">
        <f>+'[1]CONTROL INT I'!K239</f>
        <v>0</v>
      </c>
      <c r="M234" s="266"/>
    </row>
    <row r="235" spans="1:13" ht="12.75">
      <c r="A235" s="248"/>
      <c r="B235" s="248"/>
      <c r="C235" s="267"/>
      <c r="D235" s="248"/>
      <c r="E235" s="248"/>
      <c r="G235" s="270" t="s">
        <v>543</v>
      </c>
      <c r="H235" s="270"/>
      <c r="I235" s="270" t="s">
        <v>572</v>
      </c>
      <c r="J235" s="270"/>
      <c r="K235" s="248" t="s">
        <v>573</v>
      </c>
      <c r="L235" s="268">
        <v>0</v>
      </c>
      <c r="M235" s="266"/>
    </row>
    <row r="236" spans="1:19" ht="12.75">
      <c r="A236" s="248"/>
      <c r="B236" s="248"/>
      <c r="C236" s="267"/>
      <c r="D236" s="248"/>
      <c r="E236" s="248"/>
      <c r="F236" s="256"/>
      <c r="G236" s="270" t="s">
        <v>543</v>
      </c>
      <c r="H236" s="270"/>
      <c r="I236" s="270" t="s">
        <v>574</v>
      </c>
      <c r="J236" s="270"/>
      <c r="K236" s="248" t="s">
        <v>575</v>
      </c>
      <c r="L236" s="279">
        <v>0</v>
      </c>
      <c r="M236" s="266"/>
      <c r="Q236" s="248"/>
      <c r="R236" s="248"/>
      <c r="S236" s="248"/>
    </row>
    <row r="237" spans="1:13" ht="12.75">
      <c r="A237" s="248"/>
      <c r="B237" s="248"/>
      <c r="C237" s="267"/>
      <c r="D237" s="248"/>
      <c r="E237" s="248"/>
      <c r="F237" s="256"/>
      <c r="G237" s="270"/>
      <c r="H237" s="270"/>
      <c r="I237" s="270"/>
      <c r="J237" s="270"/>
      <c r="K237" s="248"/>
      <c r="M237" s="266"/>
    </row>
    <row r="238" spans="1:13" ht="12.75">
      <c r="A238" s="248"/>
      <c r="B238" s="248"/>
      <c r="C238" s="267"/>
      <c r="D238" s="248"/>
      <c r="E238" s="248"/>
      <c r="G238" s="270" t="s">
        <v>543</v>
      </c>
      <c r="H238" s="270"/>
      <c r="I238" s="270" t="s">
        <v>576</v>
      </c>
      <c r="J238" s="270"/>
      <c r="K238" s="248" t="s">
        <v>577</v>
      </c>
      <c r="L238" s="268">
        <f>+'[1]CONTROL INT I'!K244-'[1]CONTROL INT I'!J248</f>
        <v>0</v>
      </c>
      <c r="M238" s="266"/>
    </row>
    <row r="239" spans="1:13" ht="12.75">
      <c r="A239" s="248"/>
      <c r="B239" s="248"/>
      <c r="C239" s="267"/>
      <c r="D239" s="248"/>
      <c r="E239" s="248"/>
      <c r="G239" s="270" t="s">
        <v>543</v>
      </c>
      <c r="H239" s="270"/>
      <c r="I239" s="271" t="s">
        <v>578</v>
      </c>
      <c r="J239" s="271"/>
      <c r="K239" s="264" t="s">
        <v>579</v>
      </c>
      <c r="L239" s="263">
        <f>SUM(L240)</f>
        <v>0</v>
      </c>
      <c r="M239" s="266"/>
    </row>
    <row r="240" spans="1:13" ht="12.75">
      <c r="A240" s="248"/>
      <c r="B240" s="248"/>
      <c r="C240" s="267"/>
      <c r="D240" s="248" t="s">
        <v>186</v>
      </c>
      <c r="E240" s="248"/>
      <c r="G240" s="270" t="s">
        <v>543</v>
      </c>
      <c r="H240" s="270"/>
      <c r="I240" s="270" t="s">
        <v>580</v>
      </c>
      <c r="J240" s="270"/>
      <c r="K240" s="248" t="s">
        <v>581</v>
      </c>
      <c r="L240" s="268">
        <v>0</v>
      </c>
      <c r="M240" s="266"/>
    </row>
    <row r="241" spans="1:13" ht="12.75">
      <c r="A241" s="248"/>
      <c r="B241" s="248"/>
      <c r="C241" s="267"/>
      <c r="D241" s="248"/>
      <c r="E241" s="248"/>
      <c r="G241" s="270" t="s">
        <v>543</v>
      </c>
      <c r="H241" s="270"/>
      <c r="I241" s="271" t="s">
        <v>582</v>
      </c>
      <c r="J241" s="271"/>
      <c r="K241" s="264" t="s">
        <v>583</v>
      </c>
      <c r="L241" s="263">
        <f>SUM(L242:L243)</f>
        <v>0</v>
      </c>
      <c r="M241" s="266"/>
    </row>
    <row r="242" spans="1:13" ht="12.75">
      <c r="A242" s="248"/>
      <c r="B242" s="248"/>
      <c r="C242" s="267"/>
      <c r="D242" s="248"/>
      <c r="E242" s="248"/>
      <c r="G242" s="270" t="s">
        <v>543</v>
      </c>
      <c r="H242" s="270"/>
      <c r="I242" s="270" t="s">
        <v>584</v>
      </c>
      <c r="J242" s="270"/>
      <c r="K242" s="262" t="s">
        <v>585</v>
      </c>
      <c r="L242" s="268">
        <f>+'[1]TABLA EQUIV. PROG I'!L242+'[1]tabla equiv prog II'!L242+'[1]tabla equivalencia prog III'!L242</f>
        <v>0</v>
      </c>
      <c r="M242" s="266"/>
    </row>
    <row r="243" spans="1:13" ht="12.75">
      <c r="A243" s="248"/>
      <c r="B243" s="248"/>
      <c r="C243" s="267"/>
      <c r="D243" s="248"/>
      <c r="E243" s="248"/>
      <c r="G243" s="270" t="s">
        <v>543</v>
      </c>
      <c r="H243" s="270"/>
      <c r="I243" s="270" t="s">
        <v>586</v>
      </c>
      <c r="J243" s="270"/>
      <c r="K243" s="262" t="s">
        <v>587</v>
      </c>
      <c r="L243" s="268"/>
      <c r="M243" s="266"/>
    </row>
    <row r="244" spans="1:13" ht="12.75">
      <c r="A244" s="248"/>
      <c r="B244" s="248"/>
      <c r="C244" s="267"/>
      <c r="D244" s="248"/>
      <c r="E244" s="248"/>
      <c r="G244" s="270" t="s">
        <v>186</v>
      </c>
      <c r="H244" s="270"/>
      <c r="I244" s="270"/>
      <c r="J244" s="270"/>
      <c r="K244" s="248"/>
      <c r="M244" s="266"/>
    </row>
    <row r="245" spans="1:13" ht="12.75">
      <c r="A245" s="248"/>
      <c r="B245" s="248"/>
      <c r="C245" s="267" t="s">
        <v>588</v>
      </c>
      <c r="D245" s="248" t="s">
        <v>589</v>
      </c>
      <c r="E245" s="248"/>
      <c r="F245" s="253">
        <f>L245</f>
        <v>0</v>
      </c>
      <c r="G245" s="271" t="s">
        <v>588</v>
      </c>
      <c r="H245" s="271"/>
      <c r="I245" s="271" t="s">
        <v>590</v>
      </c>
      <c r="J245" s="271"/>
      <c r="K245" s="264" t="s">
        <v>591</v>
      </c>
      <c r="L245" s="263">
        <f>SUM(L246:L247)</f>
        <v>0</v>
      </c>
      <c r="M245" s="266"/>
    </row>
    <row r="246" spans="1:13" ht="12.75">
      <c r="A246" s="248"/>
      <c r="B246" s="248"/>
      <c r="C246" s="248"/>
      <c r="D246" s="248" t="s">
        <v>186</v>
      </c>
      <c r="E246" s="248"/>
      <c r="G246" s="270" t="s">
        <v>588</v>
      </c>
      <c r="H246" s="270"/>
      <c r="I246" s="270" t="s">
        <v>592</v>
      </c>
      <c r="J246" s="270"/>
      <c r="K246" s="248" t="s">
        <v>593</v>
      </c>
      <c r="L246" s="253">
        <v>0</v>
      </c>
      <c r="M246" s="266"/>
    </row>
    <row r="247" spans="1:13" ht="12.75">
      <c r="A247" s="248"/>
      <c r="B247" s="248"/>
      <c r="C247" s="248"/>
      <c r="D247" s="248" t="s">
        <v>186</v>
      </c>
      <c r="E247" s="248"/>
      <c r="G247" s="270" t="s">
        <v>588</v>
      </c>
      <c r="H247" s="270"/>
      <c r="I247" s="270" t="s">
        <v>594</v>
      </c>
      <c r="J247" s="270"/>
      <c r="K247" s="248" t="s">
        <v>595</v>
      </c>
      <c r="L247" s="253">
        <v>0</v>
      </c>
      <c r="M247" s="266"/>
    </row>
    <row r="248" spans="1:13" ht="12.75">
      <c r="A248" s="248"/>
      <c r="B248" s="248"/>
      <c r="C248" s="248"/>
      <c r="D248" s="248"/>
      <c r="E248" s="248"/>
      <c r="G248" s="270"/>
      <c r="H248" s="270"/>
      <c r="I248" s="270"/>
      <c r="J248" s="270"/>
      <c r="K248" s="248"/>
      <c r="M248" s="266"/>
    </row>
    <row r="249" spans="1:13" ht="12.75">
      <c r="A249" s="258" t="s">
        <v>99</v>
      </c>
      <c r="B249" s="93" t="s">
        <v>596</v>
      </c>
      <c r="C249" s="93"/>
      <c r="D249" s="93"/>
      <c r="E249" s="93"/>
      <c r="F249" s="263">
        <f>F251+F262+F288</f>
        <v>0</v>
      </c>
      <c r="G249" s="260">
        <v>2</v>
      </c>
      <c r="H249" s="260"/>
      <c r="I249" s="271">
        <v>5</v>
      </c>
      <c r="J249" s="271"/>
      <c r="K249" s="264" t="s">
        <v>23</v>
      </c>
      <c r="L249" s="263">
        <f>L251+L264+L274+L277+L282</f>
        <v>0</v>
      </c>
      <c r="M249" s="266"/>
    </row>
    <row r="250" spans="1:13" ht="12.75">
      <c r="A250" s="248"/>
      <c r="B250" s="248"/>
      <c r="C250" s="248"/>
      <c r="D250" s="248"/>
      <c r="E250" s="248"/>
      <c r="G250" s="262"/>
      <c r="H250" s="262"/>
      <c r="I250" s="270"/>
      <c r="J250" s="270"/>
      <c r="K250" s="248"/>
      <c r="M250" s="266"/>
    </row>
    <row r="251" spans="1:13" ht="12.75">
      <c r="A251" s="248"/>
      <c r="B251" s="258" t="s">
        <v>597</v>
      </c>
      <c r="C251" s="93" t="s">
        <v>598</v>
      </c>
      <c r="D251" s="248"/>
      <c r="E251" s="248"/>
      <c r="F251" s="263">
        <f>F253+F254+F258+F259+F260</f>
        <v>0</v>
      </c>
      <c r="G251" s="271" t="s">
        <v>186</v>
      </c>
      <c r="H251" s="271"/>
      <c r="I251" s="271" t="s">
        <v>599</v>
      </c>
      <c r="J251" s="271"/>
      <c r="K251" s="264" t="s">
        <v>600</v>
      </c>
      <c r="L251" s="263">
        <f>SUM(L253:L260)</f>
        <v>0</v>
      </c>
      <c r="M251" s="266"/>
    </row>
    <row r="252" spans="1:13" ht="12.75">
      <c r="A252" s="248"/>
      <c r="B252" s="258"/>
      <c r="C252" s="93"/>
      <c r="D252" s="248"/>
      <c r="E252" s="248"/>
      <c r="G252" s="271"/>
      <c r="H252" s="271"/>
      <c r="I252" s="271"/>
      <c r="J252" s="271"/>
      <c r="K252" s="264"/>
      <c r="M252" s="266"/>
    </row>
    <row r="253" spans="1:13" ht="12.75">
      <c r="A253" s="248"/>
      <c r="B253" s="92"/>
      <c r="C253" s="267" t="s">
        <v>601</v>
      </c>
      <c r="D253" s="248" t="s">
        <v>602</v>
      </c>
      <c r="E253" s="248"/>
      <c r="F253" s="253">
        <f>L253</f>
        <v>0</v>
      </c>
      <c r="G253" s="267" t="s">
        <v>601</v>
      </c>
      <c r="H253" s="267"/>
      <c r="I253" s="270" t="s">
        <v>603</v>
      </c>
      <c r="J253" s="270"/>
      <c r="K253" s="248" t="s">
        <v>604</v>
      </c>
      <c r="M253" s="266"/>
    </row>
    <row r="254" spans="1:13" ht="12.75">
      <c r="A254" s="248"/>
      <c r="B254" s="92"/>
      <c r="C254" s="267" t="s">
        <v>605</v>
      </c>
      <c r="D254" s="248" t="s">
        <v>162</v>
      </c>
      <c r="E254" s="248"/>
      <c r="F254" s="253">
        <f>SUM(L254:L257)</f>
        <v>0</v>
      </c>
      <c r="G254" s="267" t="s">
        <v>605</v>
      </c>
      <c r="H254" s="267"/>
      <c r="I254" s="270" t="s">
        <v>606</v>
      </c>
      <c r="J254" s="270"/>
      <c r="K254" s="248" t="s">
        <v>169</v>
      </c>
      <c r="M254" s="266"/>
    </row>
    <row r="255" spans="1:13" ht="12.75">
      <c r="A255" s="248"/>
      <c r="B255" s="92"/>
      <c r="C255" s="248"/>
      <c r="D255" s="248"/>
      <c r="E255" s="248"/>
      <c r="G255" s="267" t="s">
        <v>605</v>
      </c>
      <c r="H255" s="267"/>
      <c r="I255" s="270" t="s">
        <v>607</v>
      </c>
      <c r="J255" s="270"/>
      <c r="K255" s="248" t="s">
        <v>608</v>
      </c>
      <c r="M255" s="266"/>
    </row>
    <row r="256" spans="1:13" ht="12.75">
      <c r="A256" s="248"/>
      <c r="B256" s="248"/>
      <c r="C256" s="248"/>
      <c r="D256" s="248"/>
      <c r="E256" s="248"/>
      <c r="G256" s="267" t="s">
        <v>605</v>
      </c>
      <c r="H256" s="267"/>
      <c r="I256" s="270" t="s">
        <v>609</v>
      </c>
      <c r="J256" s="270"/>
      <c r="K256" s="248" t="s">
        <v>610</v>
      </c>
      <c r="M256" s="266"/>
    </row>
    <row r="257" spans="1:17" ht="12.75">
      <c r="A257" s="248"/>
      <c r="B257" s="248"/>
      <c r="C257" s="248"/>
      <c r="D257" s="248"/>
      <c r="E257" s="248"/>
      <c r="G257" s="267" t="s">
        <v>605</v>
      </c>
      <c r="H257" s="267"/>
      <c r="I257" s="270" t="s">
        <v>611</v>
      </c>
      <c r="J257" s="270"/>
      <c r="K257" s="248" t="s">
        <v>612</v>
      </c>
      <c r="M257" s="266"/>
      <c r="Q257" s="156"/>
    </row>
    <row r="258" spans="1:13" ht="12.75">
      <c r="A258" s="248"/>
      <c r="B258" s="248"/>
      <c r="C258" s="267" t="s">
        <v>613</v>
      </c>
      <c r="D258" s="248" t="s">
        <v>614</v>
      </c>
      <c r="E258" s="248"/>
      <c r="F258" s="253">
        <f>L258</f>
        <v>0</v>
      </c>
      <c r="G258" s="267" t="s">
        <v>613</v>
      </c>
      <c r="H258" s="267"/>
      <c r="I258" s="270" t="s">
        <v>615</v>
      </c>
      <c r="J258" s="270"/>
      <c r="K258" s="248" t="s">
        <v>614</v>
      </c>
      <c r="M258" s="266"/>
    </row>
    <row r="259" spans="1:13" ht="12.75">
      <c r="A259" s="248"/>
      <c r="B259" s="248"/>
      <c r="C259" s="267" t="s">
        <v>616</v>
      </c>
      <c r="D259" s="248" t="s">
        <v>617</v>
      </c>
      <c r="E259" s="248"/>
      <c r="F259" s="253">
        <f>L259</f>
        <v>0</v>
      </c>
      <c r="G259" s="267" t="s">
        <v>616</v>
      </c>
      <c r="H259" s="267"/>
      <c r="I259" s="270" t="s">
        <v>618</v>
      </c>
      <c r="J259" s="270"/>
      <c r="K259" s="248" t="s">
        <v>617</v>
      </c>
      <c r="M259" s="266"/>
    </row>
    <row r="260" spans="1:13" ht="12.75">
      <c r="A260" s="248"/>
      <c r="B260" s="248"/>
      <c r="C260" s="267" t="s">
        <v>619</v>
      </c>
      <c r="D260" s="248" t="s">
        <v>620</v>
      </c>
      <c r="E260" s="248"/>
      <c r="F260" s="253">
        <f>L260</f>
        <v>0</v>
      </c>
      <c r="G260" s="267" t="s">
        <v>619</v>
      </c>
      <c r="H260" s="267"/>
      <c r="I260" s="270" t="s">
        <v>621</v>
      </c>
      <c r="J260" s="270"/>
      <c r="K260" s="248" t="s">
        <v>622</v>
      </c>
      <c r="M260" s="266"/>
    </row>
    <row r="261" spans="1:13" ht="12.75">
      <c r="A261" s="248"/>
      <c r="B261" s="248"/>
      <c r="C261" s="267"/>
      <c r="D261" s="248"/>
      <c r="E261" s="248"/>
      <c r="G261" s="267"/>
      <c r="H261" s="267"/>
      <c r="I261" s="270"/>
      <c r="J261" s="270"/>
      <c r="K261" s="248"/>
      <c r="M261" s="266"/>
    </row>
    <row r="262" spans="1:13" ht="12.75">
      <c r="A262" s="248"/>
      <c r="B262" s="258" t="s">
        <v>623</v>
      </c>
      <c r="C262" s="93" t="s">
        <v>624</v>
      </c>
      <c r="D262" s="248"/>
      <c r="E262" s="248"/>
      <c r="F262" s="263">
        <f>F264+F278+F279+F283+F284</f>
        <v>0</v>
      </c>
      <c r="G262" s="270" t="s">
        <v>186</v>
      </c>
      <c r="H262" s="270"/>
      <c r="I262" s="262"/>
      <c r="J262" s="262"/>
      <c r="K262" s="248"/>
      <c r="M262" s="266"/>
    </row>
    <row r="263" spans="1:13" ht="12.75">
      <c r="A263" s="248"/>
      <c r="B263" s="258"/>
      <c r="C263" s="93"/>
      <c r="D263" s="248"/>
      <c r="E263" s="248"/>
      <c r="G263" s="270"/>
      <c r="H263" s="270"/>
      <c r="I263" s="262"/>
      <c r="J263" s="262"/>
      <c r="K263" s="248"/>
      <c r="M263" s="266"/>
    </row>
    <row r="264" spans="1:17" ht="12.75">
      <c r="A264" s="248"/>
      <c r="B264" s="248"/>
      <c r="C264" s="267" t="s">
        <v>625</v>
      </c>
      <c r="D264" s="248" t="s">
        <v>181</v>
      </c>
      <c r="E264" s="248"/>
      <c r="F264" s="253">
        <f>L264+L274+L277</f>
        <v>0</v>
      </c>
      <c r="G264" s="271" t="s">
        <v>625</v>
      </c>
      <c r="H264" s="271"/>
      <c r="I264" s="271" t="s">
        <v>626</v>
      </c>
      <c r="J264" s="271"/>
      <c r="K264" s="264" t="s">
        <v>627</v>
      </c>
      <c r="L264" s="263">
        <f>SUM(L265:L272)</f>
        <v>0</v>
      </c>
      <c r="M264" s="266"/>
      <c r="Q264" s="156"/>
    </row>
    <row r="265" spans="1:17" ht="12.75">
      <c r="A265" s="248"/>
      <c r="B265" s="248"/>
      <c r="C265" s="248"/>
      <c r="D265" s="248"/>
      <c r="E265" s="248"/>
      <c r="G265" s="270" t="s">
        <v>625</v>
      </c>
      <c r="H265" s="270"/>
      <c r="I265" s="270" t="s">
        <v>628</v>
      </c>
      <c r="J265" s="270"/>
      <c r="K265" s="248" t="s">
        <v>629</v>
      </c>
      <c r="L265" s="268"/>
      <c r="M265" s="266"/>
      <c r="Q265" s="269"/>
    </row>
    <row r="266" spans="1:13" ht="12.75">
      <c r="A266" s="248"/>
      <c r="B266" s="248"/>
      <c r="C266" s="248"/>
      <c r="D266" s="248"/>
      <c r="E266" s="248"/>
      <c r="G266" s="270" t="s">
        <v>625</v>
      </c>
      <c r="H266" s="270"/>
      <c r="I266" s="270" t="s">
        <v>630</v>
      </c>
      <c r="J266" s="270"/>
      <c r="K266" s="248" t="s">
        <v>189</v>
      </c>
      <c r="L266" s="268"/>
      <c r="M266" s="266"/>
    </row>
    <row r="267" spans="1:13" ht="12.75">
      <c r="A267" s="248"/>
      <c r="B267" s="248"/>
      <c r="C267" s="248"/>
      <c r="D267" s="248"/>
      <c r="E267" s="248"/>
      <c r="G267" s="270" t="s">
        <v>625</v>
      </c>
      <c r="H267" s="270"/>
      <c r="I267" s="270" t="s">
        <v>631</v>
      </c>
      <c r="J267" s="270"/>
      <c r="K267" s="248" t="s">
        <v>190</v>
      </c>
      <c r="L267" s="268"/>
      <c r="M267" s="266"/>
    </row>
    <row r="268" spans="1:17" ht="12.75">
      <c r="A268" s="248"/>
      <c r="B268" s="248"/>
      <c r="C268" s="248"/>
      <c r="D268" s="248"/>
      <c r="E268" s="248"/>
      <c r="G268" s="270" t="s">
        <v>625</v>
      </c>
      <c r="H268" s="270"/>
      <c r="I268" s="270" t="s">
        <v>632</v>
      </c>
      <c r="J268" s="270"/>
      <c r="K268" s="248" t="s">
        <v>179</v>
      </c>
      <c r="L268" s="268"/>
      <c r="M268" s="266"/>
      <c r="Q268" s="156"/>
    </row>
    <row r="269" spans="1:17" ht="12.75">
      <c r="A269" s="248"/>
      <c r="B269" s="248"/>
      <c r="C269" s="248"/>
      <c r="D269" s="248"/>
      <c r="E269" s="248"/>
      <c r="G269" s="270" t="s">
        <v>625</v>
      </c>
      <c r="H269" s="270"/>
      <c r="I269" s="270" t="s">
        <v>633</v>
      </c>
      <c r="J269" s="270"/>
      <c r="K269" s="248" t="s">
        <v>634</v>
      </c>
      <c r="L269" s="268"/>
      <c r="M269" s="266"/>
      <c r="Q269" s="156"/>
    </row>
    <row r="270" spans="1:13" ht="12.75">
      <c r="A270" s="248"/>
      <c r="B270" s="248"/>
      <c r="C270" s="248"/>
      <c r="D270" s="248"/>
      <c r="E270" s="248"/>
      <c r="G270" s="270" t="s">
        <v>625</v>
      </c>
      <c r="H270" s="270"/>
      <c r="I270" s="270" t="s">
        <v>635</v>
      </c>
      <c r="J270" s="270"/>
      <c r="K270" s="248" t="s">
        <v>636</v>
      </c>
      <c r="L270" s="268"/>
      <c r="M270" s="266"/>
    </row>
    <row r="271" spans="1:17" ht="12.75">
      <c r="A271" s="248"/>
      <c r="B271" s="248"/>
      <c r="C271" s="248"/>
      <c r="D271" s="248"/>
      <c r="E271" s="248"/>
      <c r="G271" s="270" t="s">
        <v>625</v>
      </c>
      <c r="H271" s="270"/>
      <c r="I271" s="270" t="s">
        <v>637</v>
      </c>
      <c r="J271" s="270"/>
      <c r="K271" s="248" t="s">
        <v>638</v>
      </c>
      <c r="L271" s="268"/>
      <c r="M271" s="266"/>
      <c r="Q271" s="269"/>
    </row>
    <row r="272" spans="1:13" ht="12.75">
      <c r="A272" s="248"/>
      <c r="B272" s="248"/>
      <c r="C272" s="248"/>
      <c r="D272" s="248"/>
      <c r="E272" s="248"/>
      <c r="G272" s="270" t="s">
        <v>625</v>
      </c>
      <c r="H272" s="270"/>
      <c r="I272" s="270" t="s">
        <v>639</v>
      </c>
      <c r="J272" s="270"/>
      <c r="K272" s="248" t="s">
        <v>640</v>
      </c>
      <c r="L272" s="268"/>
      <c r="M272" s="266"/>
    </row>
    <row r="273" spans="1:13" ht="12.75">
      <c r="A273" s="248"/>
      <c r="B273" s="248"/>
      <c r="C273" s="248"/>
      <c r="D273" s="248"/>
      <c r="E273" s="248"/>
      <c r="G273" s="270"/>
      <c r="H273" s="270"/>
      <c r="I273" s="270"/>
      <c r="J273" s="270"/>
      <c r="K273" s="248"/>
      <c r="M273" s="266"/>
    </row>
    <row r="274" spans="1:13" ht="12.75">
      <c r="A274" s="248"/>
      <c r="B274" s="248"/>
      <c r="C274" s="248"/>
      <c r="D274" s="248"/>
      <c r="E274" s="248"/>
      <c r="G274" s="271" t="s">
        <v>625</v>
      </c>
      <c r="H274" s="271"/>
      <c r="I274" s="271" t="s">
        <v>641</v>
      </c>
      <c r="J274" s="271"/>
      <c r="K274" s="264" t="s">
        <v>642</v>
      </c>
      <c r="L274" s="263">
        <f>SUM(L275)</f>
        <v>0</v>
      </c>
      <c r="M274" s="266"/>
    </row>
    <row r="275" spans="1:13" ht="12.75">
      <c r="A275" s="248"/>
      <c r="B275" s="248"/>
      <c r="C275" s="248"/>
      <c r="D275" s="248"/>
      <c r="E275" s="248"/>
      <c r="G275" s="270" t="s">
        <v>625</v>
      </c>
      <c r="H275" s="270"/>
      <c r="I275" s="270" t="s">
        <v>643</v>
      </c>
      <c r="J275" s="270"/>
      <c r="K275" s="248" t="s">
        <v>644</v>
      </c>
      <c r="L275" s="268">
        <v>0</v>
      </c>
      <c r="M275" s="266"/>
    </row>
    <row r="276" spans="1:13" ht="12.75">
      <c r="A276" s="248"/>
      <c r="B276" s="248"/>
      <c r="C276" s="248"/>
      <c r="D276" s="248"/>
      <c r="E276" s="248"/>
      <c r="G276" s="270" t="s">
        <v>186</v>
      </c>
      <c r="H276" s="270"/>
      <c r="I276" s="270"/>
      <c r="J276" s="270"/>
      <c r="K276" s="248"/>
      <c r="M276" s="266"/>
    </row>
    <row r="277" spans="1:13" ht="12.75">
      <c r="A277" s="248"/>
      <c r="B277" s="248"/>
      <c r="C277" s="248"/>
      <c r="D277" s="248"/>
      <c r="E277" s="248"/>
      <c r="G277" s="270" t="s">
        <v>186</v>
      </c>
      <c r="H277" s="270"/>
      <c r="I277" s="271" t="s">
        <v>645</v>
      </c>
      <c r="J277" s="271"/>
      <c r="K277" s="264" t="s">
        <v>646</v>
      </c>
      <c r="L277" s="263">
        <f>SUM(L278:L280)</f>
        <v>0</v>
      </c>
      <c r="M277" s="266"/>
    </row>
    <row r="278" spans="1:13" ht="12.75">
      <c r="A278" s="248"/>
      <c r="B278" s="248"/>
      <c r="C278" s="267" t="s">
        <v>647</v>
      </c>
      <c r="D278" s="248" t="s">
        <v>648</v>
      </c>
      <c r="E278" s="248"/>
      <c r="F278" s="253">
        <f>L278</f>
        <v>0</v>
      </c>
      <c r="G278" s="270" t="s">
        <v>647</v>
      </c>
      <c r="H278" s="270"/>
      <c r="I278" s="270" t="s">
        <v>649</v>
      </c>
      <c r="J278" s="270"/>
      <c r="K278" s="248" t="s">
        <v>648</v>
      </c>
      <c r="L278" s="268">
        <v>0</v>
      </c>
      <c r="M278" s="266"/>
    </row>
    <row r="279" spans="1:13" ht="12.75">
      <c r="A279" s="248"/>
      <c r="B279" s="248"/>
      <c r="C279" s="267" t="s">
        <v>650</v>
      </c>
      <c r="D279" s="248" t="s">
        <v>604</v>
      </c>
      <c r="E279" s="248"/>
      <c r="F279" s="253">
        <f>L279+L280</f>
        <v>0</v>
      </c>
      <c r="G279" s="270" t="s">
        <v>650</v>
      </c>
      <c r="H279" s="270"/>
      <c r="I279" s="270" t="s">
        <v>651</v>
      </c>
      <c r="J279" s="270"/>
      <c r="K279" s="248" t="s">
        <v>652</v>
      </c>
      <c r="L279" s="268">
        <v>0</v>
      </c>
      <c r="M279" s="266"/>
    </row>
    <row r="280" spans="1:13" ht="12.75">
      <c r="A280" s="248"/>
      <c r="B280" s="248"/>
      <c r="C280" s="267"/>
      <c r="D280" s="248"/>
      <c r="E280" s="248"/>
      <c r="G280" s="270" t="s">
        <v>650</v>
      </c>
      <c r="H280" s="270"/>
      <c r="I280" s="270" t="s">
        <v>653</v>
      </c>
      <c r="J280" s="270"/>
      <c r="K280" s="248" t="s">
        <v>654</v>
      </c>
      <c r="L280" s="268">
        <v>0</v>
      </c>
      <c r="M280" s="266"/>
    </row>
    <row r="281" spans="1:13" ht="12.75">
      <c r="A281" s="248"/>
      <c r="B281" s="248"/>
      <c r="C281" s="267"/>
      <c r="D281" s="248"/>
      <c r="E281" s="248"/>
      <c r="G281" s="248"/>
      <c r="H281" s="248"/>
      <c r="I281" s="248"/>
      <c r="J281" s="248"/>
      <c r="K281" s="248"/>
      <c r="M281" s="266"/>
    </row>
    <row r="282" spans="1:13" ht="12.75">
      <c r="A282" s="248"/>
      <c r="B282" s="248"/>
      <c r="C282" s="248"/>
      <c r="D282" s="248"/>
      <c r="E282" s="248"/>
      <c r="G282" s="262" t="s">
        <v>186</v>
      </c>
      <c r="H282" s="262"/>
      <c r="I282" s="271" t="s">
        <v>641</v>
      </c>
      <c r="J282" s="271"/>
      <c r="K282" s="264" t="s">
        <v>642</v>
      </c>
      <c r="L282" s="263">
        <f>SUM(L283:L285)</f>
        <v>0</v>
      </c>
      <c r="M282" s="266"/>
    </row>
    <row r="283" spans="1:13" ht="12.75">
      <c r="A283" s="248"/>
      <c r="B283" s="248"/>
      <c r="C283" s="267" t="s">
        <v>655</v>
      </c>
      <c r="D283" s="248" t="s">
        <v>656</v>
      </c>
      <c r="E283" s="248"/>
      <c r="F283" s="253">
        <f>L283</f>
        <v>0</v>
      </c>
      <c r="G283" s="267" t="s">
        <v>655</v>
      </c>
      <c r="H283" s="267"/>
      <c r="I283" s="270" t="s">
        <v>657</v>
      </c>
      <c r="J283" s="270"/>
      <c r="K283" s="248" t="s">
        <v>658</v>
      </c>
      <c r="L283" s="268"/>
      <c r="M283" s="266"/>
    </row>
    <row r="284" spans="1:13" ht="12.75">
      <c r="A284" s="248"/>
      <c r="B284" s="248"/>
      <c r="C284" s="267" t="s">
        <v>659</v>
      </c>
      <c r="D284" s="248" t="s">
        <v>660</v>
      </c>
      <c r="E284" s="248"/>
      <c r="F284" s="253">
        <f>L284+L285</f>
        <v>0</v>
      </c>
      <c r="G284" s="267" t="s">
        <v>659</v>
      </c>
      <c r="H284" s="267"/>
      <c r="I284" s="270" t="s">
        <v>661</v>
      </c>
      <c r="J284" s="270"/>
      <c r="K284" s="248" t="s">
        <v>662</v>
      </c>
      <c r="L284" s="268">
        <f>+'[1]TABLA EQUIV. PROG I'!L284+'[1]tabla equiv prog II'!L284+'[1]tabla equivalencia prog III'!L284</f>
        <v>0</v>
      </c>
      <c r="M284" s="266"/>
    </row>
    <row r="285" spans="1:13" ht="12.75">
      <c r="A285" s="248"/>
      <c r="B285" s="248"/>
      <c r="C285" s="248"/>
      <c r="D285" s="248"/>
      <c r="E285" s="248"/>
      <c r="G285" s="267" t="s">
        <v>659</v>
      </c>
      <c r="H285" s="267"/>
      <c r="I285" s="270" t="s">
        <v>663</v>
      </c>
      <c r="J285" s="270"/>
      <c r="K285" s="248" t="s">
        <v>664</v>
      </c>
      <c r="L285" s="268">
        <f>+'[1]TABLA EQUIV. PROG I'!L285+'[1]tabla equiv prog II'!L285+'[1]tabla equivalencia prog III'!L285</f>
        <v>0</v>
      </c>
      <c r="M285" s="266"/>
    </row>
    <row r="286" spans="1:13" ht="12.75">
      <c r="A286" s="248"/>
      <c r="B286" s="248"/>
      <c r="C286" s="248"/>
      <c r="D286" s="248"/>
      <c r="E286" s="248"/>
      <c r="G286" s="262"/>
      <c r="H286" s="262"/>
      <c r="I286" s="270"/>
      <c r="J286" s="270"/>
      <c r="K286" s="248"/>
      <c r="M286" s="266"/>
    </row>
    <row r="287" spans="1:13" ht="12.75">
      <c r="A287" s="248"/>
      <c r="B287" s="248"/>
      <c r="C287" s="248"/>
      <c r="D287" s="248"/>
      <c r="E287" s="248"/>
      <c r="G287" s="262"/>
      <c r="H287" s="262"/>
      <c r="I287" s="270"/>
      <c r="J287" s="270"/>
      <c r="K287" s="248"/>
      <c r="M287" s="266"/>
    </row>
    <row r="288" spans="1:13" ht="12.75">
      <c r="A288" s="248"/>
      <c r="B288" s="258" t="s">
        <v>665</v>
      </c>
      <c r="C288" s="93" t="s">
        <v>25</v>
      </c>
      <c r="D288" s="248"/>
      <c r="E288" s="248"/>
      <c r="F288" s="263">
        <f>F290+F299+F312</f>
        <v>0</v>
      </c>
      <c r="G288" s="271" t="s">
        <v>665</v>
      </c>
      <c r="H288" s="271"/>
      <c r="I288" s="271">
        <v>7</v>
      </c>
      <c r="J288" s="271"/>
      <c r="K288" s="280" t="s">
        <v>25</v>
      </c>
      <c r="L288" s="263">
        <f>L290+L299+L301+L306+L312</f>
        <v>0</v>
      </c>
      <c r="M288" s="266"/>
    </row>
    <row r="289" spans="1:13" ht="12.75">
      <c r="A289" s="248"/>
      <c r="B289" s="248"/>
      <c r="C289" s="248"/>
      <c r="D289" s="248"/>
      <c r="E289" s="248"/>
      <c r="G289" s="262"/>
      <c r="H289" s="262"/>
      <c r="I289" s="270"/>
      <c r="J289" s="270"/>
      <c r="K289" s="262"/>
      <c r="M289" s="266"/>
    </row>
    <row r="290" spans="1:13" ht="12.75">
      <c r="A290" s="248"/>
      <c r="B290" s="248"/>
      <c r="C290" s="267" t="s">
        <v>666</v>
      </c>
      <c r="D290" s="248" t="s">
        <v>667</v>
      </c>
      <c r="E290" s="248"/>
      <c r="F290" s="253">
        <f>L290</f>
        <v>0</v>
      </c>
      <c r="G290" s="271" t="s">
        <v>666</v>
      </c>
      <c r="H290" s="271"/>
      <c r="I290" s="271" t="s">
        <v>668</v>
      </c>
      <c r="J290" s="271"/>
      <c r="K290" s="264" t="s">
        <v>669</v>
      </c>
      <c r="L290" s="263">
        <f>SUM(L291:L297)</f>
        <v>0</v>
      </c>
      <c r="M290" s="266"/>
    </row>
    <row r="291" spans="1:13" ht="12.75">
      <c r="A291" s="248"/>
      <c r="B291" s="248"/>
      <c r="C291" s="267"/>
      <c r="D291" s="248"/>
      <c r="E291" s="248"/>
      <c r="G291" s="270" t="s">
        <v>666</v>
      </c>
      <c r="H291" s="270"/>
      <c r="I291" s="270" t="s">
        <v>670</v>
      </c>
      <c r="J291" s="270"/>
      <c r="K291" s="262" t="s">
        <v>671</v>
      </c>
      <c r="L291" s="268">
        <v>0</v>
      </c>
      <c r="M291" s="266"/>
    </row>
    <row r="292" spans="1:13" ht="12.75">
      <c r="A292" s="248"/>
      <c r="B292" s="248"/>
      <c r="C292" s="267"/>
      <c r="D292" s="248"/>
      <c r="E292" s="248"/>
      <c r="G292" s="270" t="s">
        <v>666</v>
      </c>
      <c r="H292" s="270"/>
      <c r="I292" s="270" t="s">
        <v>672</v>
      </c>
      <c r="J292" s="270"/>
      <c r="K292" s="262" t="s">
        <v>673</v>
      </c>
      <c r="L292" s="268">
        <v>0</v>
      </c>
      <c r="M292" s="266"/>
    </row>
    <row r="293" spans="1:13" ht="12.75">
      <c r="A293" s="248"/>
      <c r="B293" s="248"/>
      <c r="C293" s="267"/>
      <c r="D293" s="248"/>
      <c r="E293" s="248"/>
      <c r="G293" s="270" t="s">
        <v>666</v>
      </c>
      <c r="H293" s="270"/>
      <c r="I293" s="270" t="s">
        <v>674</v>
      </c>
      <c r="J293" s="270"/>
      <c r="K293" s="262" t="s">
        <v>675</v>
      </c>
      <c r="L293" s="268">
        <v>0</v>
      </c>
      <c r="M293" s="266"/>
    </row>
    <row r="294" spans="1:13" ht="12.75">
      <c r="A294" s="248"/>
      <c r="B294" s="248"/>
      <c r="C294" s="267"/>
      <c r="D294" s="248"/>
      <c r="E294" s="248"/>
      <c r="G294" s="270" t="s">
        <v>666</v>
      </c>
      <c r="H294" s="270"/>
      <c r="I294" s="270" t="s">
        <v>676</v>
      </c>
      <c r="J294" s="270"/>
      <c r="K294" s="262" t="s">
        <v>677</v>
      </c>
      <c r="L294" s="268">
        <v>0</v>
      </c>
      <c r="M294" s="266"/>
    </row>
    <row r="295" spans="1:13" ht="12.75">
      <c r="A295" s="248"/>
      <c r="B295" s="248"/>
      <c r="C295" s="267"/>
      <c r="D295" s="248"/>
      <c r="E295" s="248"/>
      <c r="G295" s="270" t="s">
        <v>666</v>
      </c>
      <c r="H295" s="270"/>
      <c r="I295" s="270" t="s">
        <v>678</v>
      </c>
      <c r="J295" s="270"/>
      <c r="K295" s="262" t="s">
        <v>679</v>
      </c>
      <c r="L295" s="268">
        <v>0</v>
      </c>
      <c r="M295" s="266"/>
    </row>
    <row r="296" spans="1:13" ht="12.75">
      <c r="A296" s="248"/>
      <c r="B296" s="248"/>
      <c r="C296" s="267"/>
      <c r="D296" s="248"/>
      <c r="E296" s="248"/>
      <c r="G296" s="270" t="s">
        <v>666</v>
      </c>
      <c r="H296" s="270"/>
      <c r="I296" s="270" t="s">
        <v>680</v>
      </c>
      <c r="J296" s="270"/>
      <c r="K296" s="262" t="s">
        <v>681</v>
      </c>
      <c r="L296" s="268">
        <v>0</v>
      </c>
      <c r="M296" s="266"/>
    </row>
    <row r="297" spans="1:13" ht="12.75">
      <c r="A297" s="248"/>
      <c r="B297" s="248"/>
      <c r="C297" s="267"/>
      <c r="D297" s="248"/>
      <c r="E297" s="248"/>
      <c r="G297" s="270" t="s">
        <v>666</v>
      </c>
      <c r="H297" s="270"/>
      <c r="I297" s="270" t="s">
        <v>682</v>
      </c>
      <c r="J297" s="270"/>
      <c r="K297" s="262" t="s">
        <v>683</v>
      </c>
      <c r="L297" s="268">
        <v>0</v>
      </c>
      <c r="M297" s="266"/>
    </row>
    <row r="298" spans="1:13" ht="12.75">
      <c r="A298" s="248"/>
      <c r="B298" s="248"/>
      <c r="C298" s="267"/>
      <c r="D298" s="248"/>
      <c r="E298" s="248"/>
      <c r="G298" s="262"/>
      <c r="H298" s="262"/>
      <c r="I298" s="270"/>
      <c r="J298" s="270"/>
      <c r="K298" s="262"/>
      <c r="M298" s="266"/>
    </row>
    <row r="299" spans="1:13" ht="12.75">
      <c r="A299" s="248"/>
      <c r="B299" s="248"/>
      <c r="C299" s="267" t="s">
        <v>684</v>
      </c>
      <c r="D299" s="248" t="s">
        <v>685</v>
      </c>
      <c r="E299" s="248"/>
      <c r="F299" s="253">
        <f>L299++L301+L306</f>
        <v>0</v>
      </c>
      <c r="G299" s="258" t="s">
        <v>684</v>
      </c>
      <c r="H299" s="258"/>
      <c r="I299" s="271" t="s">
        <v>686</v>
      </c>
      <c r="J299" s="271"/>
      <c r="K299" s="264" t="s">
        <v>687</v>
      </c>
      <c r="L299" s="263">
        <f>SUM(L300)</f>
        <v>0</v>
      </c>
      <c r="M299" s="266"/>
    </row>
    <row r="300" spans="1:14" ht="12" customHeight="1">
      <c r="A300" s="248"/>
      <c r="B300" s="248"/>
      <c r="C300" s="267"/>
      <c r="D300" s="248" t="s">
        <v>186</v>
      </c>
      <c r="E300" s="248"/>
      <c r="G300" s="267" t="s">
        <v>684</v>
      </c>
      <c r="H300" s="267"/>
      <c r="I300" s="270" t="s">
        <v>688</v>
      </c>
      <c r="J300" s="270"/>
      <c r="K300" s="262" t="s">
        <v>689</v>
      </c>
      <c r="L300" s="268">
        <v>0</v>
      </c>
      <c r="M300" s="266"/>
      <c r="N300" s="262"/>
    </row>
    <row r="301" spans="1:14" ht="12" customHeight="1">
      <c r="A301" s="248"/>
      <c r="B301" s="248"/>
      <c r="C301" s="267"/>
      <c r="D301" s="248"/>
      <c r="E301" s="248"/>
      <c r="G301" s="267" t="s">
        <v>684</v>
      </c>
      <c r="H301" s="267"/>
      <c r="I301" s="271" t="s">
        <v>690</v>
      </c>
      <c r="J301" s="271"/>
      <c r="K301" s="264" t="s">
        <v>691</v>
      </c>
      <c r="L301" s="263">
        <f>SUM(L302:L305)</f>
        <v>0</v>
      </c>
      <c r="M301" s="266"/>
      <c r="N301" s="262"/>
    </row>
    <row r="302" spans="3:21" s="248" customFormat="1" ht="12" customHeight="1">
      <c r="C302" s="267"/>
      <c r="F302" s="256"/>
      <c r="G302" s="267" t="s">
        <v>684</v>
      </c>
      <c r="H302" s="267"/>
      <c r="I302" s="270" t="s">
        <v>692</v>
      </c>
      <c r="J302" s="270"/>
      <c r="K302" s="262" t="s">
        <v>693</v>
      </c>
      <c r="L302" s="268">
        <f>+'[1]CONTROL INT I'!K274</f>
        <v>0</v>
      </c>
      <c r="M302" s="266"/>
      <c r="N302" s="262"/>
      <c r="Q302" s="86"/>
      <c r="R302" s="86"/>
      <c r="S302" s="86"/>
      <c r="T302" s="86"/>
      <c r="U302" s="86"/>
    </row>
    <row r="303" spans="1:14" ht="12" customHeight="1">
      <c r="A303" s="248"/>
      <c r="B303" s="248"/>
      <c r="C303" s="267"/>
      <c r="D303" s="248"/>
      <c r="E303" s="248"/>
      <c r="F303" s="256"/>
      <c r="G303" s="267" t="s">
        <v>684</v>
      </c>
      <c r="H303" s="267"/>
      <c r="I303" s="270" t="s">
        <v>694</v>
      </c>
      <c r="J303" s="270"/>
      <c r="K303" s="262" t="s">
        <v>695</v>
      </c>
      <c r="L303" s="268">
        <v>0</v>
      </c>
      <c r="M303" s="266"/>
      <c r="N303" s="262"/>
    </row>
    <row r="304" spans="1:14" ht="12" customHeight="1">
      <c r="A304" s="248"/>
      <c r="B304" s="248"/>
      <c r="C304" s="267"/>
      <c r="D304" s="248"/>
      <c r="E304" s="248"/>
      <c r="G304" s="267" t="s">
        <v>684</v>
      </c>
      <c r="H304" s="267"/>
      <c r="I304" s="270" t="s">
        <v>696</v>
      </c>
      <c r="J304" s="270"/>
      <c r="K304" s="262" t="s">
        <v>697</v>
      </c>
      <c r="L304" s="268">
        <v>0</v>
      </c>
      <c r="M304" s="266"/>
      <c r="N304" s="262"/>
    </row>
    <row r="305" spans="1:14" ht="12" customHeight="1">
      <c r="A305" s="248"/>
      <c r="B305" s="248"/>
      <c r="C305" s="267"/>
      <c r="D305" s="248" t="s">
        <v>186</v>
      </c>
      <c r="E305" s="248"/>
      <c r="G305" s="267" t="s">
        <v>684</v>
      </c>
      <c r="H305" s="267"/>
      <c r="I305" s="270" t="s">
        <v>698</v>
      </c>
      <c r="J305" s="270"/>
      <c r="K305" s="262" t="s">
        <v>699</v>
      </c>
      <c r="L305" s="268">
        <v>0</v>
      </c>
      <c r="M305" s="266"/>
      <c r="N305" s="262"/>
    </row>
    <row r="306" spans="1:14" ht="12" customHeight="1">
      <c r="A306" s="248"/>
      <c r="B306" s="248"/>
      <c r="C306" s="267"/>
      <c r="D306" s="248"/>
      <c r="E306" s="248"/>
      <c r="G306" s="267" t="s">
        <v>684</v>
      </c>
      <c r="H306" s="267"/>
      <c r="I306" s="271" t="s">
        <v>700</v>
      </c>
      <c r="J306" s="271"/>
      <c r="K306" s="264" t="s">
        <v>701</v>
      </c>
      <c r="L306" s="263">
        <f>SUM(L307)</f>
        <v>0</v>
      </c>
      <c r="M306" s="266"/>
      <c r="N306" s="262"/>
    </row>
    <row r="307" spans="1:14" ht="12" customHeight="1">
      <c r="A307" s="93" t="s">
        <v>186</v>
      </c>
      <c r="B307" s="248"/>
      <c r="C307" s="267"/>
      <c r="D307" s="248"/>
      <c r="E307" s="248"/>
      <c r="G307" s="267" t="s">
        <v>684</v>
      </c>
      <c r="H307" s="267"/>
      <c r="I307" s="270" t="s">
        <v>702</v>
      </c>
      <c r="J307" s="270"/>
      <c r="K307" s="262" t="s">
        <v>703</v>
      </c>
      <c r="L307" s="268">
        <v>0</v>
      </c>
      <c r="M307" s="266"/>
      <c r="N307" s="262"/>
    </row>
    <row r="308" spans="1:14" ht="12" customHeight="1">
      <c r="A308" s="248"/>
      <c r="B308" s="248"/>
      <c r="C308" s="267"/>
      <c r="D308" s="248"/>
      <c r="E308" s="248"/>
      <c r="F308" s="256"/>
      <c r="G308" s="262"/>
      <c r="H308" s="262"/>
      <c r="I308" s="270"/>
      <c r="J308" s="270"/>
      <c r="K308" s="262"/>
      <c r="L308" s="256"/>
      <c r="M308" s="266"/>
      <c r="N308" s="262"/>
    </row>
    <row r="309" spans="1:13" ht="12" customHeight="1">
      <c r="A309" s="248"/>
      <c r="B309" s="248"/>
      <c r="C309" s="248"/>
      <c r="D309" s="248"/>
      <c r="E309" s="248"/>
      <c r="F309" s="256"/>
      <c r="G309" s="262"/>
      <c r="H309" s="262"/>
      <c r="I309" s="262"/>
      <c r="J309" s="262"/>
      <c r="K309" s="248"/>
      <c r="L309" s="256"/>
      <c r="M309" s="266"/>
    </row>
    <row r="310" spans="1:14" ht="12" customHeight="1">
      <c r="A310" s="248"/>
      <c r="B310" s="248"/>
      <c r="C310" s="248"/>
      <c r="D310" s="248"/>
      <c r="E310" s="248"/>
      <c r="F310" s="256"/>
      <c r="G310" s="267"/>
      <c r="H310" s="267"/>
      <c r="I310" s="270"/>
      <c r="J310" s="270"/>
      <c r="K310" s="262"/>
      <c r="L310" s="256"/>
      <c r="M310" s="266"/>
      <c r="N310" s="262"/>
    </row>
    <row r="311" spans="1:14" ht="12" customHeight="1">
      <c r="A311" s="248"/>
      <c r="B311" s="248"/>
      <c r="C311" s="248"/>
      <c r="D311" s="248"/>
      <c r="E311" s="248"/>
      <c r="F311" s="256"/>
      <c r="G311" s="267"/>
      <c r="H311" s="267"/>
      <c r="I311" s="270"/>
      <c r="J311" s="270"/>
      <c r="K311" s="262"/>
      <c r="L311" s="256"/>
      <c r="M311" s="266"/>
      <c r="N311" s="262"/>
    </row>
    <row r="312" spans="1:14" ht="12" customHeight="1">
      <c r="A312" s="248"/>
      <c r="B312" s="248"/>
      <c r="C312" s="267" t="s">
        <v>704</v>
      </c>
      <c r="D312" s="248" t="s">
        <v>705</v>
      </c>
      <c r="E312" s="248"/>
      <c r="F312" s="253">
        <f>L312</f>
        <v>0</v>
      </c>
      <c r="G312" s="258" t="s">
        <v>704</v>
      </c>
      <c r="H312" s="258"/>
      <c r="I312" s="271" t="s">
        <v>706</v>
      </c>
      <c r="J312" s="271"/>
      <c r="K312" s="264" t="s">
        <v>707</v>
      </c>
      <c r="L312" s="263">
        <f>SUM(L313:L314)</f>
        <v>0</v>
      </c>
      <c r="M312" s="266"/>
      <c r="N312" s="262"/>
    </row>
    <row r="313" spans="1:14" ht="12" customHeight="1">
      <c r="A313" s="248"/>
      <c r="B313" s="248"/>
      <c r="C313" s="248"/>
      <c r="D313" s="248"/>
      <c r="E313" s="248"/>
      <c r="F313" s="256"/>
      <c r="G313" s="267" t="s">
        <v>704</v>
      </c>
      <c r="H313" s="267"/>
      <c r="I313" s="270" t="s">
        <v>708</v>
      </c>
      <c r="J313" s="270"/>
      <c r="K313" s="262" t="s">
        <v>709</v>
      </c>
      <c r="L313" s="268">
        <v>0</v>
      </c>
      <c r="M313" s="266"/>
      <c r="N313" s="262"/>
    </row>
    <row r="314" spans="1:14" ht="12" customHeight="1">
      <c r="A314" s="248"/>
      <c r="B314" s="248"/>
      <c r="C314" s="248"/>
      <c r="D314" s="248"/>
      <c r="E314" s="248"/>
      <c r="G314" s="267" t="s">
        <v>704</v>
      </c>
      <c r="H314" s="267"/>
      <c r="I314" s="270" t="s">
        <v>710</v>
      </c>
      <c r="J314" s="270"/>
      <c r="K314" s="262" t="s">
        <v>711</v>
      </c>
      <c r="L314" s="268">
        <v>0</v>
      </c>
      <c r="M314" s="266"/>
      <c r="N314" s="262"/>
    </row>
    <row r="315" spans="1:14" ht="12" customHeight="1">
      <c r="A315" s="248"/>
      <c r="B315" s="248"/>
      <c r="C315" s="248"/>
      <c r="D315" s="248"/>
      <c r="E315" s="248"/>
      <c r="G315" s="260"/>
      <c r="H315" s="260"/>
      <c r="I315" s="271"/>
      <c r="J315" s="271"/>
      <c r="K315" s="248"/>
      <c r="M315" s="266"/>
      <c r="N315" s="262"/>
    </row>
    <row r="316" spans="1:14" ht="12.75">
      <c r="A316" s="248"/>
      <c r="B316" s="248"/>
      <c r="C316" s="248"/>
      <c r="D316" s="93"/>
      <c r="E316" s="93"/>
      <c r="G316" s="262"/>
      <c r="H316" s="262"/>
      <c r="I316" s="270"/>
      <c r="J316" s="270"/>
      <c r="K316" s="262"/>
      <c r="M316" s="266"/>
      <c r="N316" s="262"/>
    </row>
    <row r="317" spans="1:14" ht="12.75">
      <c r="A317" s="258">
        <v>3</v>
      </c>
      <c r="B317" s="93" t="s">
        <v>712</v>
      </c>
      <c r="C317" s="248"/>
      <c r="D317" s="93"/>
      <c r="E317" s="93"/>
      <c r="F317" s="263">
        <f>F319+F329+F339+F363</f>
        <v>0</v>
      </c>
      <c r="G317" s="260">
        <v>3</v>
      </c>
      <c r="H317" s="260"/>
      <c r="I317" s="271">
        <v>4</v>
      </c>
      <c r="J317" s="271"/>
      <c r="K317" s="280" t="s">
        <v>22</v>
      </c>
      <c r="L317" s="263">
        <f>L319+L329+L363</f>
        <v>0</v>
      </c>
      <c r="M317" s="266"/>
      <c r="N317" s="262"/>
    </row>
    <row r="318" spans="1:14" ht="12.75">
      <c r="A318" s="248"/>
      <c r="B318" s="93" t="s">
        <v>186</v>
      </c>
      <c r="C318" s="93"/>
      <c r="D318" s="248"/>
      <c r="E318" s="248"/>
      <c r="G318" s="262"/>
      <c r="H318" s="262"/>
      <c r="I318" s="270"/>
      <c r="J318" s="270"/>
      <c r="K318" s="262"/>
      <c r="M318" s="266"/>
      <c r="N318" s="262"/>
    </row>
    <row r="319" spans="1:14" ht="12.75">
      <c r="A319" s="248"/>
      <c r="B319" s="258" t="s">
        <v>713</v>
      </c>
      <c r="C319" s="281" t="s">
        <v>714</v>
      </c>
      <c r="D319" s="248"/>
      <c r="F319" s="263">
        <f>L319</f>
        <v>0</v>
      </c>
      <c r="G319" s="271" t="s">
        <v>713</v>
      </c>
      <c r="H319" s="271"/>
      <c r="I319" s="271" t="s">
        <v>715</v>
      </c>
      <c r="J319" s="271"/>
      <c r="K319" s="280" t="s">
        <v>716</v>
      </c>
      <c r="L319" s="263">
        <f>SUM(L320:L327)</f>
        <v>0</v>
      </c>
      <c r="M319" s="266"/>
      <c r="N319" s="262"/>
    </row>
    <row r="320" spans="1:14" ht="12.75">
      <c r="A320" s="248"/>
      <c r="B320" s="282"/>
      <c r="C320" s="248"/>
      <c r="D320" s="248"/>
      <c r="E320" s="248"/>
      <c r="G320" s="270" t="s">
        <v>713</v>
      </c>
      <c r="H320" s="270"/>
      <c r="I320" s="270" t="s">
        <v>717</v>
      </c>
      <c r="J320" s="270"/>
      <c r="K320" s="262" t="s">
        <v>718</v>
      </c>
      <c r="L320" s="268">
        <v>0</v>
      </c>
      <c r="M320" s="266"/>
      <c r="N320" s="262"/>
    </row>
    <row r="321" spans="1:14" ht="12.75">
      <c r="A321" s="248"/>
      <c r="E321" s="248"/>
      <c r="G321" s="270" t="s">
        <v>713</v>
      </c>
      <c r="H321" s="270"/>
      <c r="I321" s="270" t="s">
        <v>719</v>
      </c>
      <c r="J321" s="270"/>
      <c r="K321" s="262" t="s">
        <v>720</v>
      </c>
      <c r="L321" s="268">
        <v>0</v>
      </c>
      <c r="M321" s="266"/>
      <c r="N321" s="262"/>
    </row>
    <row r="322" spans="1:14" ht="12.75">
      <c r="A322" s="248"/>
      <c r="B322" s="282"/>
      <c r="C322" s="248"/>
      <c r="D322" s="248"/>
      <c r="E322" s="248"/>
      <c r="G322" s="270" t="s">
        <v>713</v>
      </c>
      <c r="H322" s="270"/>
      <c r="I322" s="270" t="s">
        <v>721</v>
      </c>
      <c r="J322" s="270"/>
      <c r="K322" s="262" t="s">
        <v>722</v>
      </c>
      <c r="L322" s="268">
        <v>0</v>
      </c>
      <c r="M322" s="266"/>
      <c r="N322" s="262"/>
    </row>
    <row r="323" spans="1:14" ht="12.75">
      <c r="A323" s="248"/>
      <c r="B323" s="282"/>
      <c r="C323" s="248"/>
      <c r="D323" s="248"/>
      <c r="E323" s="248"/>
      <c r="G323" s="270" t="s">
        <v>713</v>
      </c>
      <c r="H323" s="270"/>
      <c r="I323" s="270" t="s">
        <v>723</v>
      </c>
      <c r="J323" s="270"/>
      <c r="K323" s="262" t="s">
        <v>724</v>
      </c>
      <c r="L323" s="268">
        <v>0</v>
      </c>
      <c r="M323" s="266"/>
      <c r="N323" s="262"/>
    </row>
    <row r="324" spans="1:14" ht="12.75">
      <c r="A324" s="248"/>
      <c r="B324" s="282"/>
      <c r="C324" s="248"/>
      <c r="D324" s="248"/>
      <c r="E324" s="248"/>
      <c r="G324" s="270" t="s">
        <v>713</v>
      </c>
      <c r="H324" s="270"/>
      <c r="I324" s="270" t="s">
        <v>725</v>
      </c>
      <c r="J324" s="270"/>
      <c r="K324" s="262" t="s">
        <v>726</v>
      </c>
      <c r="L324" s="268">
        <v>0</v>
      </c>
      <c r="M324" s="266"/>
      <c r="N324" s="262"/>
    </row>
    <row r="325" spans="1:14" ht="12.75">
      <c r="A325" s="248"/>
      <c r="B325" s="282"/>
      <c r="C325" s="248"/>
      <c r="D325" s="248"/>
      <c r="E325" s="248"/>
      <c r="G325" s="270" t="s">
        <v>713</v>
      </c>
      <c r="H325" s="270"/>
      <c r="I325" s="270" t="s">
        <v>727</v>
      </c>
      <c r="J325" s="270"/>
      <c r="K325" s="262" t="s">
        <v>728</v>
      </c>
      <c r="L325" s="268">
        <v>0</v>
      </c>
      <c r="M325" s="266"/>
      <c r="N325" s="262"/>
    </row>
    <row r="326" spans="1:14" ht="12.75">
      <c r="A326" s="248"/>
      <c r="B326" s="282"/>
      <c r="C326" s="248"/>
      <c r="D326" s="248"/>
      <c r="E326" s="248"/>
      <c r="G326" s="270" t="s">
        <v>713</v>
      </c>
      <c r="H326" s="270"/>
      <c r="I326" s="270" t="s">
        <v>729</v>
      </c>
      <c r="J326" s="270"/>
      <c r="K326" s="262" t="s">
        <v>730</v>
      </c>
      <c r="L326" s="268">
        <v>0</v>
      </c>
      <c r="M326" s="266"/>
      <c r="N326" s="262"/>
    </row>
    <row r="327" spans="1:14" ht="12.75">
      <c r="A327" s="248"/>
      <c r="B327" s="282"/>
      <c r="C327" s="248"/>
      <c r="D327" s="248"/>
      <c r="E327" s="248"/>
      <c r="G327" s="270" t="s">
        <v>713</v>
      </c>
      <c r="H327" s="270"/>
      <c r="I327" s="270" t="s">
        <v>731</v>
      </c>
      <c r="J327" s="270"/>
      <c r="K327" s="262" t="s">
        <v>732</v>
      </c>
      <c r="L327" s="268">
        <v>0</v>
      </c>
      <c r="M327" s="266"/>
      <c r="N327" s="262"/>
    </row>
    <row r="328" spans="1:14" ht="12.75">
      <c r="A328" s="248"/>
      <c r="B328" s="282"/>
      <c r="C328" s="248"/>
      <c r="D328" s="93"/>
      <c r="E328" s="93"/>
      <c r="G328" s="262"/>
      <c r="H328" s="262"/>
      <c r="I328" s="270"/>
      <c r="J328" s="270"/>
      <c r="K328" s="248"/>
      <c r="M328" s="266"/>
      <c r="N328" s="262"/>
    </row>
    <row r="329" spans="1:14" ht="12.75">
      <c r="A329" s="248"/>
      <c r="B329" s="92" t="s">
        <v>733</v>
      </c>
      <c r="C329" s="93" t="s">
        <v>734</v>
      </c>
      <c r="E329" s="248"/>
      <c r="F329" s="263">
        <f>L329</f>
        <v>0</v>
      </c>
      <c r="G329" s="271" t="s">
        <v>733</v>
      </c>
      <c r="H329" s="271"/>
      <c r="I329" s="271" t="s">
        <v>735</v>
      </c>
      <c r="J329" s="271"/>
      <c r="K329" s="280" t="s">
        <v>734</v>
      </c>
      <c r="L329" s="263">
        <f>SUM(L330:L337)</f>
        <v>0</v>
      </c>
      <c r="M329" s="266"/>
      <c r="N329" s="262"/>
    </row>
    <row r="330" spans="1:14" ht="12.75">
      <c r="A330" s="248"/>
      <c r="B330" s="248"/>
      <c r="C330" s="248"/>
      <c r="D330" s="248"/>
      <c r="E330" s="248"/>
      <c r="G330" s="270" t="s">
        <v>733</v>
      </c>
      <c r="H330" s="270"/>
      <c r="I330" s="270" t="s">
        <v>736</v>
      </c>
      <c r="J330" s="270"/>
      <c r="K330" s="262" t="s">
        <v>737</v>
      </c>
      <c r="L330" s="268">
        <v>0</v>
      </c>
      <c r="M330" s="266"/>
      <c r="N330" s="262"/>
    </row>
    <row r="331" spans="1:14" ht="12.75">
      <c r="A331" s="248"/>
      <c r="B331" s="248"/>
      <c r="C331" s="248"/>
      <c r="D331" s="248"/>
      <c r="E331" s="248"/>
      <c r="G331" s="270" t="s">
        <v>733</v>
      </c>
      <c r="H331" s="270"/>
      <c r="I331" s="270" t="s">
        <v>738</v>
      </c>
      <c r="J331" s="270"/>
      <c r="K331" s="262" t="s">
        <v>739</v>
      </c>
      <c r="L331" s="268">
        <v>0</v>
      </c>
      <c r="M331" s="266"/>
      <c r="N331" s="262"/>
    </row>
    <row r="332" spans="1:14" ht="12.75">
      <c r="A332" s="248"/>
      <c r="B332" s="248"/>
      <c r="C332" s="248"/>
      <c r="D332" s="248"/>
      <c r="E332" s="248"/>
      <c r="G332" s="270" t="s">
        <v>733</v>
      </c>
      <c r="H332" s="270"/>
      <c r="I332" s="270" t="s">
        <v>740</v>
      </c>
      <c r="J332" s="270"/>
      <c r="K332" s="262" t="s">
        <v>741</v>
      </c>
      <c r="L332" s="268">
        <v>0</v>
      </c>
      <c r="M332" s="266"/>
      <c r="N332" s="262"/>
    </row>
    <row r="333" spans="1:14" ht="12.75">
      <c r="A333" s="248"/>
      <c r="B333" s="248"/>
      <c r="C333" s="248"/>
      <c r="D333" s="248"/>
      <c r="E333" s="248"/>
      <c r="G333" s="270" t="s">
        <v>733</v>
      </c>
      <c r="H333" s="270"/>
      <c r="I333" s="270" t="s">
        <v>742</v>
      </c>
      <c r="J333" s="270"/>
      <c r="K333" s="262" t="s">
        <v>743</v>
      </c>
      <c r="L333" s="268">
        <v>0</v>
      </c>
      <c r="M333" s="266"/>
      <c r="N333" s="262"/>
    </row>
    <row r="334" spans="1:14" ht="12.75">
      <c r="A334" s="248"/>
      <c r="B334" s="248"/>
      <c r="C334" s="248"/>
      <c r="D334" s="248"/>
      <c r="E334" s="248"/>
      <c r="G334" s="270" t="s">
        <v>733</v>
      </c>
      <c r="H334" s="270"/>
      <c r="I334" s="270" t="s">
        <v>744</v>
      </c>
      <c r="J334" s="270"/>
      <c r="K334" s="262" t="s">
        <v>745</v>
      </c>
      <c r="L334" s="268">
        <v>0</v>
      </c>
      <c r="M334" s="266"/>
      <c r="N334" s="262"/>
    </row>
    <row r="335" spans="1:14" ht="12.75">
      <c r="A335" s="248"/>
      <c r="B335" s="248"/>
      <c r="C335" s="248"/>
      <c r="D335" s="248"/>
      <c r="E335" s="248"/>
      <c r="G335" s="270" t="s">
        <v>733</v>
      </c>
      <c r="H335" s="270"/>
      <c r="I335" s="270" t="s">
        <v>746</v>
      </c>
      <c r="J335" s="270"/>
      <c r="K335" s="262" t="s">
        <v>747</v>
      </c>
      <c r="L335" s="268">
        <v>0</v>
      </c>
      <c r="M335" s="266"/>
      <c r="N335" s="262"/>
    </row>
    <row r="336" spans="1:14" ht="12.75">
      <c r="A336" s="248"/>
      <c r="B336" s="248"/>
      <c r="C336" s="248"/>
      <c r="D336" s="248"/>
      <c r="E336" s="248"/>
      <c r="G336" s="270" t="s">
        <v>733</v>
      </c>
      <c r="H336" s="270"/>
      <c r="I336" s="270" t="s">
        <v>748</v>
      </c>
      <c r="J336" s="270"/>
      <c r="K336" s="262" t="s">
        <v>749</v>
      </c>
      <c r="L336" s="268">
        <v>0</v>
      </c>
      <c r="M336" s="266"/>
      <c r="N336" s="262"/>
    </row>
    <row r="337" spans="1:14" ht="12.75">
      <c r="A337" s="248"/>
      <c r="B337" s="248"/>
      <c r="C337" s="248"/>
      <c r="D337" s="248"/>
      <c r="E337" s="248"/>
      <c r="G337" s="270" t="s">
        <v>733</v>
      </c>
      <c r="H337" s="270"/>
      <c r="I337" s="270" t="s">
        <v>750</v>
      </c>
      <c r="J337" s="270"/>
      <c r="K337" s="262" t="s">
        <v>751</v>
      </c>
      <c r="L337" s="268">
        <v>0</v>
      </c>
      <c r="M337" s="266"/>
      <c r="N337" s="262"/>
    </row>
    <row r="338" spans="1:14" ht="12.75">
      <c r="A338" s="248"/>
      <c r="B338" s="248"/>
      <c r="C338" s="248"/>
      <c r="D338" s="248"/>
      <c r="E338" s="248"/>
      <c r="G338" s="262"/>
      <c r="H338" s="262"/>
      <c r="I338" s="270"/>
      <c r="J338" s="270"/>
      <c r="K338" s="248"/>
      <c r="M338" s="266"/>
      <c r="N338" s="262"/>
    </row>
    <row r="339" spans="1:14" ht="12.75">
      <c r="A339" s="248"/>
      <c r="B339" s="258" t="s">
        <v>752</v>
      </c>
      <c r="C339" s="93" t="s">
        <v>753</v>
      </c>
      <c r="D339" s="248"/>
      <c r="E339" s="248"/>
      <c r="F339" s="263">
        <f>F341+F356</f>
        <v>0</v>
      </c>
      <c r="G339" s="271" t="s">
        <v>752</v>
      </c>
      <c r="H339" s="271"/>
      <c r="I339" s="271">
        <v>8</v>
      </c>
      <c r="J339" s="271"/>
      <c r="K339" s="280" t="s">
        <v>26</v>
      </c>
      <c r="L339" s="263">
        <f>L342+L345+L353+L357+L360</f>
        <v>0</v>
      </c>
      <c r="M339" s="266"/>
      <c r="N339" s="262"/>
    </row>
    <row r="340" spans="1:14" ht="12.75">
      <c r="A340" s="248"/>
      <c r="B340" s="248"/>
      <c r="C340" s="248"/>
      <c r="D340" s="248"/>
      <c r="E340" s="248"/>
      <c r="G340" s="262"/>
      <c r="H340" s="262"/>
      <c r="I340" s="270"/>
      <c r="J340" s="270"/>
      <c r="K340" s="248"/>
      <c r="M340" s="266"/>
      <c r="N340" s="262"/>
    </row>
    <row r="341" spans="1:14" ht="12.75">
      <c r="A341" s="248"/>
      <c r="B341" s="248"/>
      <c r="C341" s="267" t="s">
        <v>754</v>
      </c>
      <c r="D341" s="248" t="s">
        <v>755</v>
      </c>
      <c r="E341" s="248"/>
      <c r="F341" s="253">
        <f>L342+L345+L353</f>
        <v>0</v>
      </c>
      <c r="G341" s="262"/>
      <c r="H341" s="262"/>
      <c r="I341" s="248"/>
      <c r="J341" s="248"/>
      <c r="K341" s="248"/>
      <c r="M341" s="266"/>
      <c r="N341" s="262"/>
    </row>
    <row r="342" spans="1:14" ht="12.75">
      <c r="A342" s="248"/>
      <c r="B342" s="248"/>
      <c r="C342" s="248"/>
      <c r="D342" s="248"/>
      <c r="E342" s="248"/>
      <c r="G342" s="271" t="s">
        <v>754</v>
      </c>
      <c r="H342" s="271"/>
      <c r="I342" s="271" t="s">
        <v>756</v>
      </c>
      <c r="J342" s="271"/>
      <c r="K342" s="280" t="s">
        <v>757</v>
      </c>
      <c r="L342" s="263">
        <f>SUM(L343:L344)</f>
        <v>0</v>
      </c>
      <c r="M342" s="266"/>
      <c r="N342" s="262"/>
    </row>
    <row r="343" spans="1:14" ht="12.75">
      <c r="A343" s="248"/>
      <c r="B343" s="248"/>
      <c r="C343" s="248"/>
      <c r="D343" s="248"/>
      <c r="E343" s="248"/>
      <c r="G343" s="270" t="s">
        <v>754</v>
      </c>
      <c r="H343" s="270"/>
      <c r="I343" s="270" t="s">
        <v>758</v>
      </c>
      <c r="J343" s="270"/>
      <c r="K343" s="262" t="s">
        <v>759</v>
      </c>
      <c r="L343" s="268">
        <v>0</v>
      </c>
      <c r="M343" s="266"/>
      <c r="N343" s="262"/>
    </row>
    <row r="344" spans="1:14" ht="12.75">
      <c r="A344" s="248"/>
      <c r="B344" s="248"/>
      <c r="C344" s="248"/>
      <c r="D344" s="248"/>
      <c r="E344" s="248"/>
      <c r="G344" s="270" t="s">
        <v>754</v>
      </c>
      <c r="H344" s="270"/>
      <c r="I344" s="270" t="s">
        <v>760</v>
      </c>
      <c r="J344" s="270"/>
      <c r="K344" s="262" t="s">
        <v>761</v>
      </c>
      <c r="L344" s="268">
        <v>0</v>
      </c>
      <c r="M344" s="266"/>
      <c r="N344" s="262"/>
    </row>
    <row r="345" spans="1:14" ht="12.75">
      <c r="A345" s="248"/>
      <c r="B345" s="248"/>
      <c r="C345" s="248"/>
      <c r="D345" s="248"/>
      <c r="E345" s="248"/>
      <c r="G345" s="271" t="s">
        <v>754</v>
      </c>
      <c r="H345" s="271"/>
      <c r="I345" s="271" t="s">
        <v>762</v>
      </c>
      <c r="J345" s="271"/>
      <c r="K345" s="280" t="s">
        <v>763</v>
      </c>
      <c r="L345" s="263">
        <f>SUM(L346:L352)</f>
        <v>0</v>
      </c>
      <c r="M345" s="266"/>
      <c r="N345" s="262"/>
    </row>
    <row r="346" spans="1:14" ht="12.75">
      <c r="A346" s="248"/>
      <c r="B346" s="248"/>
      <c r="C346" s="248"/>
      <c r="D346" s="248"/>
      <c r="E346" s="248"/>
      <c r="G346" s="270" t="s">
        <v>754</v>
      </c>
      <c r="H346" s="270"/>
      <c r="I346" s="270" t="s">
        <v>764</v>
      </c>
      <c r="J346" s="270"/>
      <c r="K346" s="262" t="s">
        <v>765</v>
      </c>
      <c r="L346" s="268">
        <v>0</v>
      </c>
      <c r="M346" s="266"/>
      <c r="N346" s="262"/>
    </row>
    <row r="347" spans="1:14" ht="12.75">
      <c r="A347" s="248"/>
      <c r="B347" s="248"/>
      <c r="C347" s="248"/>
      <c r="D347" s="248"/>
      <c r="E347" s="248"/>
      <c r="G347" s="270" t="s">
        <v>754</v>
      </c>
      <c r="H347" s="270"/>
      <c r="I347" s="270" t="s">
        <v>766</v>
      </c>
      <c r="J347" s="270"/>
      <c r="K347" s="262" t="s">
        <v>767</v>
      </c>
      <c r="L347" s="268">
        <v>0</v>
      </c>
      <c r="M347" s="266"/>
      <c r="N347" s="262"/>
    </row>
    <row r="348" spans="1:14" ht="12.75">
      <c r="A348" s="248"/>
      <c r="B348" s="248"/>
      <c r="C348" s="248"/>
      <c r="D348" s="248"/>
      <c r="E348" s="248"/>
      <c r="G348" s="270" t="s">
        <v>754</v>
      </c>
      <c r="H348" s="270"/>
      <c r="I348" s="270" t="s">
        <v>768</v>
      </c>
      <c r="J348" s="270"/>
      <c r="K348" s="262" t="s">
        <v>769</v>
      </c>
      <c r="L348" s="268">
        <v>0</v>
      </c>
      <c r="M348" s="266"/>
      <c r="N348" s="262"/>
    </row>
    <row r="349" spans="1:14" ht="12.75">
      <c r="A349" s="248"/>
      <c r="B349" s="248"/>
      <c r="C349" s="248"/>
      <c r="D349" s="248"/>
      <c r="E349" s="248"/>
      <c r="G349" s="270" t="s">
        <v>754</v>
      </c>
      <c r="H349" s="270"/>
      <c r="I349" s="270" t="s">
        <v>770</v>
      </c>
      <c r="J349" s="270"/>
      <c r="K349" s="262" t="s">
        <v>771</v>
      </c>
      <c r="L349" s="268">
        <v>0</v>
      </c>
      <c r="M349" s="266"/>
      <c r="N349" s="262"/>
    </row>
    <row r="350" spans="1:14" ht="12.75">
      <c r="A350" s="248"/>
      <c r="B350" s="248"/>
      <c r="C350" s="248"/>
      <c r="D350" s="248"/>
      <c r="E350" s="248"/>
      <c r="G350" s="270" t="s">
        <v>754</v>
      </c>
      <c r="H350" s="270"/>
      <c r="I350" s="270" t="s">
        <v>772</v>
      </c>
      <c r="J350" s="270"/>
      <c r="K350" s="262" t="s">
        <v>773</v>
      </c>
      <c r="L350" s="268">
        <v>0</v>
      </c>
      <c r="M350" s="266"/>
      <c r="N350" s="262"/>
    </row>
    <row r="351" spans="1:14" ht="12.75">
      <c r="A351" s="248"/>
      <c r="B351" s="248"/>
      <c r="C351" s="248"/>
      <c r="D351" s="248"/>
      <c r="E351" s="248"/>
      <c r="G351" s="270" t="s">
        <v>754</v>
      </c>
      <c r="H351" s="270"/>
      <c r="I351" s="270" t="s">
        <v>774</v>
      </c>
      <c r="J351" s="270"/>
      <c r="K351" s="262" t="s">
        <v>775</v>
      </c>
      <c r="L351" s="268">
        <f>+'[1]TABLA EQUIV. PROG I'!L351+'[1]tabla equiv prog II'!L351+'[1]tabla equivalencia prog III'!L351</f>
        <v>0</v>
      </c>
      <c r="M351" s="266"/>
      <c r="N351" s="262"/>
    </row>
    <row r="352" spans="1:14" ht="12.75">
      <c r="A352" s="248"/>
      <c r="B352" s="248"/>
      <c r="C352" s="248"/>
      <c r="D352" s="248"/>
      <c r="E352" s="248"/>
      <c r="G352" s="270" t="s">
        <v>754</v>
      </c>
      <c r="H352" s="270"/>
      <c r="I352" s="270" t="s">
        <v>776</v>
      </c>
      <c r="J352" s="270"/>
      <c r="K352" s="262" t="s">
        <v>777</v>
      </c>
      <c r="L352" s="268">
        <v>0</v>
      </c>
      <c r="M352" s="266"/>
      <c r="N352" s="262"/>
    </row>
    <row r="353" spans="1:14" ht="12.75">
      <c r="A353" s="248"/>
      <c r="B353" s="248"/>
      <c r="C353" s="248"/>
      <c r="D353" s="248"/>
      <c r="E353" s="248"/>
      <c r="F353" s="268"/>
      <c r="G353" s="271" t="s">
        <v>754</v>
      </c>
      <c r="H353" s="271"/>
      <c r="I353" s="271" t="s">
        <v>778</v>
      </c>
      <c r="J353" s="271"/>
      <c r="K353" s="280" t="s">
        <v>779</v>
      </c>
      <c r="L353" s="263">
        <f>SUM(L354)</f>
        <v>0</v>
      </c>
      <c r="M353" s="266"/>
      <c r="N353" s="262"/>
    </row>
    <row r="354" spans="1:14" ht="12.75">
      <c r="A354" s="248"/>
      <c r="B354" s="248"/>
      <c r="C354" s="248"/>
      <c r="D354" s="248"/>
      <c r="E354" s="248"/>
      <c r="G354" s="270" t="s">
        <v>754</v>
      </c>
      <c r="H354" s="270"/>
      <c r="I354" s="270" t="s">
        <v>780</v>
      </c>
      <c r="J354" s="270"/>
      <c r="K354" s="262" t="s">
        <v>781</v>
      </c>
      <c r="L354" s="268">
        <v>0</v>
      </c>
      <c r="M354" s="266"/>
      <c r="N354" s="262"/>
    </row>
    <row r="355" spans="1:14" ht="12.75">
      <c r="A355" s="248"/>
      <c r="B355" s="248"/>
      <c r="C355" s="248"/>
      <c r="D355" s="248"/>
      <c r="E355" s="248"/>
      <c r="G355" s="270"/>
      <c r="H355" s="270"/>
      <c r="I355" s="270"/>
      <c r="J355" s="270"/>
      <c r="K355" s="262"/>
      <c r="M355" s="266"/>
      <c r="N355" s="262"/>
    </row>
    <row r="356" spans="1:14" ht="12.75">
      <c r="A356" s="248"/>
      <c r="B356" s="248"/>
      <c r="C356" s="267" t="s">
        <v>782</v>
      </c>
      <c r="D356" s="248" t="s">
        <v>783</v>
      </c>
      <c r="E356" s="248"/>
      <c r="F356" s="253">
        <f>L357+L360</f>
        <v>0</v>
      </c>
      <c r="G356" s="262"/>
      <c r="H356" s="262"/>
      <c r="I356" s="270"/>
      <c r="J356" s="270"/>
      <c r="K356" s="248"/>
      <c r="M356" s="266"/>
      <c r="N356" s="262"/>
    </row>
    <row r="357" spans="1:14" ht="12.75">
      <c r="A357" s="248"/>
      <c r="B357" s="248"/>
      <c r="C357" s="248"/>
      <c r="D357" s="248"/>
      <c r="E357" s="248"/>
      <c r="G357" s="271" t="s">
        <v>782</v>
      </c>
      <c r="H357" s="271"/>
      <c r="I357" s="271" t="s">
        <v>756</v>
      </c>
      <c r="J357" s="271"/>
      <c r="K357" s="280" t="s">
        <v>757</v>
      </c>
      <c r="L357" s="263">
        <f>SUM(L358:L359)</f>
        <v>0</v>
      </c>
      <c r="M357" s="266"/>
      <c r="N357" s="262"/>
    </row>
    <row r="358" spans="1:14" ht="12.75">
      <c r="A358" s="248"/>
      <c r="B358" s="248"/>
      <c r="C358" s="248"/>
      <c r="D358" s="248"/>
      <c r="E358" s="248"/>
      <c r="F358" s="256"/>
      <c r="G358" s="270" t="s">
        <v>782</v>
      </c>
      <c r="H358" s="270"/>
      <c r="I358" s="270" t="s">
        <v>784</v>
      </c>
      <c r="J358" s="270"/>
      <c r="K358" s="262" t="s">
        <v>785</v>
      </c>
      <c r="L358" s="268">
        <v>0</v>
      </c>
      <c r="M358" s="266"/>
      <c r="N358" s="262"/>
    </row>
    <row r="359" spans="1:14" ht="12.75">
      <c r="A359" s="248"/>
      <c r="B359" s="248"/>
      <c r="C359" s="248"/>
      <c r="D359" s="248"/>
      <c r="E359" s="248"/>
      <c r="F359" s="256"/>
      <c r="G359" s="270" t="s">
        <v>782</v>
      </c>
      <c r="H359" s="270"/>
      <c r="I359" s="270" t="s">
        <v>786</v>
      </c>
      <c r="J359" s="270"/>
      <c r="K359" s="262" t="s">
        <v>787</v>
      </c>
      <c r="L359" s="268">
        <v>0</v>
      </c>
      <c r="M359" s="266"/>
      <c r="N359" s="262"/>
    </row>
    <row r="360" spans="1:14" ht="12.75">
      <c r="A360" s="248"/>
      <c r="B360" s="248"/>
      <c r="C360" s="248"/>
      <c r="D360" s="248"/>
      <c r="E360" s="248"/>
      <c r="F360" s="256"/>
      <c r="G360" s="271" t="s">
        <v>782</v>
      </c>
      <c r="H360" s="271"/>
      <c r="I360" s="271" t="s">
        <v>762</v>
      </c>
      <c r="J360" s="271"/>
      <c r="K360" s="280" t="s">
        <v>763</v>
      </c>
      <c r="L360" s="263">
        <f>SUM(L361)</f>
        <v>0</v>
      </c>
      <c r="M360" s="266"/>
      <c r="N360" s="262"/>
    </row>
    <row r="361" spans="1:14" ht="12.75">
      <c r="A361" s="248"/>
      <c r="B361" s="248"/>
      <c r="C361" s="248"/>
      <c r="D361" s="248"/>
      <c r="E361" s="248"/>
      <c r="F361" s="256"/>
      <c r="G361" s="270" t="s">
        <v>782</v>
      </c>
      <c r="H361" s="270"/>
      <c r="I361" s="270" t="s">
        <v>788</v>
      </c>
      <c r="J361" s="270"/>
      <c r="K361" s="262" t="s">
        <v>789</v>
      </c>
      <c r="L361" s="268">
        <f>+'[1]TABLA EQUIV. PROG I'!L361+'[1]tabla equiv prog II'!L361+'[1]tabla equivalencia prog III'!L361</f>
        <v>0</v>
      </c>
      <c r="M361" s="266"/>
      <c r="N361" s="262"/>
    </row>
    <row r="362" spans="1:14" ht="12.75">
      <c r="A362" s="248"/>
      <c r="B362" s="248"/>
      <c r="C362" s="248"/>
      <c r="D362" s="248"/>
      <c r="E362" s="248"/>
      <c r="F362" s="256"/>
      <c r="G362" s="262"/>
      <c r="H362" s="262"/>
      <c r="I362" s="270"/>
      <c r="J362" s="270"/>
      <c r="K362" s="248"/>
      <c r="M362" s="266"/>
      <c r="N362" s="262"/>
    </row>
    <row r="363" spans="1:14" ht="12.75">
      <c r="A363" s="248"/>
      <c r="B363" s="258" t="s">
        <v>790</v>
      </c>
      <c r="C363" s="93" t="s">
        <v>791</v>
      </c>
      <c r="D363" s="93"/>
      <c r="E363" s="260"/>
      <c r="F363" s="259">
        <f>L363</f>
        <v>0</v>
      </c>
      <c r="G363" s="271" t="s">
        <v>790</v>
      </c>
      <c r="H363" s="271"/>
      <c r="I363" s="271" t="s">
        <v>792</v>
      </c>
      <c r="J363" s="271"/>
      <c r="K363" s="280" t="s">
        <v>791</v>
      </c>
      <c r="L363" s="263">
        <f>SUM(L364:L365)</f>
        <v>0</v>
      </c>
      <c r="M363" s="266"/>
      <c r="N363" s="262"/>
    </row>
    <row r="364" spans="1:14" ht="12" customHeight="1">
      <c r="A364" s="248"/>
      <c r="B364" s="248"/>
      <c r="C364" s="248"/>
      <c r="D364" s="248"/>
      <c r="E364" s="248"/>
      <c r="F364" s="256"/>
      <c r="G364" s="270" t="s">
        <v>790</v>
      </c>
      <c r="H364" s="270"/>
      <c r="I364" s="270" t="s">
        <v>793</v>
      </c>
      <c r="J364" s="270"/>
      <c r="K364" s="262" t="s">
        <v>794</v>
      </c>
      <c r="L364" s="268">
        <v>0</v>
      </c>
      <c r="M364" s="266"/>
      <c r="N364" s="262"/>
    </row>
    <row r="365" spans="1:14" ht="12" customHeight="1">
      <c r="A365" s="248"/>
      <c r="B365" s="248"/>
      <c r="C365" s="248"/>
      <c r="D365" s="248"/>
      <c r="E365" s="248" t="s">
        <v>186</v>
      </c>
      <c r="F365" s="256"/>
      <c r="G365" s="270" t="s">
        <v>790</v>
      </c>
      <c r="H365" s="270"/>
      <c r="I365" s="270" t="s">
        <v>795</v>
      </c>
      <c r="J365" s="270"/>
      <c r="K365" s="262" t="s">
        <v>796</v>
      </c>
      <c r="L365" s="268">
        <v>0</v>
      </c>
      <c r="M365" s="266"/>
      <c r="N365" s="262"/>
    </row>
    <row r="366" spans="1:14" ht="12" customHeight="1">
      <c r="A366" s="248"/>
      <c r="B366" s="248"/>
      <c r="C366" s="248"/>
      <c r="D366" s="248"/>
      <c r="E366" s="248"/>
      <c r="F366" s="256"/>
      <c r="G366" s="262"/>
      <c r="H366" s="262"/>
      <c r="I366" s="270"/>
      <c r="J366" s="270"/>
      <c r="K366" s="262"/>
      <c r="M366" s="266"/>
      <c r="N366" s="262"/>
    </row>
    <row r="367" spans="4:14" ht="12" customHeight="1">
      <c r="D367" s="260"/>
      <c r="E367" s="93"/>
      <c r="F367" s="259"/>
      <c r="G367" s="270" t="s">
        <v>186</v>
      </c>
      <c r="H367" s="270"/>
      <c r="I367" s="271">
        <v>9</v>
      </c>
      <c r="J367" s="271"/>
      <c r="K367" s="280" t="s">
        <v>27</v>
      </c>
      <c r="L367" s="263">
        <f>L368</f>
        <v>0</v>
      </c>
      <c r="M367" s="266"/>
      <c r="N367" s="262"/>
    </row>
    <row r="368" spans="1:14" ht="12" customHeight="1">
      <c r="A368" s="93">
        <v>4</v>
      </c>
      <c r="B368" s="260" t="s">
        <v>797</v>
      </c>
      <c r="C368" s="248"/>
      <c r="D368" s="248"/>
      <c r="E368" s="248"/>
      <c r="F368" s="259">
        <f>L368</f>
        <v>0</v>
      </c>
      <c r="G368" s="270" t="s">
        <v>186</v>
      </c>
      <c r="H368" s="270"/>
      <c r="I368" s="271" t="s">
        <v>798</v>
      </c>
      <c r="J368" s="271"/>
      <c r="K368" s="280" t="s">
        <v>799</v>
      </c>
      <c r="L368" s="263">
        <f>SUM(L369:L370)</f>
        <v>0</v>
      </c>
      <c r="M368" s="266"/>
      <c r="N368" s="262"/>
    </row>
    <row r="369" spans="1:14" ht="12" customHeight="1">
      <c r="A369" s="248"/>
      <c r="B369" s="248"/>
      <c r="C369" s="248"/>
      <c r="D369" s="248"/>
      <c r="E369" s="248"/>
      <c r="F369" s="256"/>
      <c r="G369" s="270">
        <v>4</v>
      </c>
      <c r="H369" s="270"/>
      <c r="I369" s="270" t="s">
        <v>800</v>
      </c>
      <c r="J369" s="270"/>
      <c r="K369" s="262" t="s">
        <v>801</v>
      </c>
      <c r="L369" s="268"/>
      <c r="M369" s="266"/>
      <c r="N369" s="262"/>
    </row>
    <row r="370" spans="1:14" ht="12" customHeight="1">
      <c r="A370" s="248"/>
      <c r="B370" s="248"/>
      <c r="C370" s="248"/>
      <c r="D370" s="248"/>
      <c r="E370" s="248"/>
      <c r="F370" s="256"/>
      <c r="G370" s="270">
        <v>4</v>
      </c>
      <c r="H370" s="270"/>
      <c r="I370" s="270" t="s">
        <v>802</v>
      </c>
      <c r="J370" s="270"/>
      <c r="K370" s="262" t="s">
        <v>803</v>
      </c>
      <c r="L370" s="268"/>
      <c r="M370" s="266"/>
      <c r="N370" s="262"/>
    </row>
    <row r="371" spans="1:14" ht="12" customHeight="1">
      <c r="A371" s="248"/>
      <c r="B371" s="248"/>
      <c r="C371" s="248"/>
      <c r="D371" s="248"/>
      <c r="E371" s="248"/>
      <c r="F371" s="256"/>
      <c r="G371" s="248"/>
      <c r="H371" s="248"/>
      <c r="I371" s="248"/>
      <c r="J371" s="248"/>
      <c r="K371" s="248"/>
      <c r="L371" s="256"/>
      <c r="M371" s="266"/>
      <c r="N371" s="262"/>
    </row>
    <row r="372" spans="1:13" ht="12" customHeight="1">
      <c r="A372" s="248"/>
      <c r="B372" s="248"/>
      <c r="C372" s="248"/>
      <c r="D372" s="248"/>
      <c r="E372" s="248" t="s">
        <v>186</v>
      </c>
      <c r="F372" s="256"/>
      <c r="G372" s="262"/>
      <c r="H372" s="262"/>
      <c r="I372" s="270"/>
      <c r="J372" s="270"/>
      <c r="K372" s="248"/>
      <c r="L372" s="256"/>
      <c r="M372" s="266"/>
    </row>
    <row r="373" spans="1:13" ht="12" customHeight="1">
      <c r="A373" s="248"/>
      <c r="B373" s="248"/>
      <c r="C373" s="248"/>
      <c r="D373" s="248"/>
      <c r="E373" s="248"/>
      <c r="F373" s="256"/>
      <c r="G373" s="262"/>
      <c r="H373" s="262"/>
      <c r="I373" s="262"/>
      <c r="J373" s="262"/>
      <c r="K373" s="248"/>
      <c r="L373" s="256"/>
      <c r="M373" s="266"/>
    </row>
    <row r="374" spans="1:16" s="288" customFormat="1" ht="15" customHeight="1">
      <c r="A374" s="283" t="s">
        <v>804</v>
      </c>
      <c r="B374" s="283"/>
      <c r="C374" s="283"/>
      <c r="D374" s="283"/>
      <c r="E374" s="283"/>
      <c r="F374" s="284">
        <f>F10+F249+F317+F368</f>
        <v>0</v>
      </c>
      <c r="G374" s="285"/>
      <c r="H374" s="285"/>
      <c r="I374" s="283" t="s">
        <v>805</v>
      </c>
      <c r="J374" s="283"/>
      <c r="K374" s="283"/>
      <c r="L374" s="284">
        <f>L14+L52+L120+L162+L169+L173+L203+L249+L288+L317+L339+L367</f>
        <v>0</v>
      </c>
      <c r="M374" s="286"/>
      <c r="N374" s="287"/>
      <c r="O374" s="287"/>
      <c r="P374" s="287"/>
    </row>
    <row r="375" ht="12" customHeight="1">
      <c r="L375" s="263"/>
    </row>
  </sheetData>
  <sheetProtection/>
  <mergeCells count="7">
    <mergeCell ref="A8:F8"/>
    <mergeCell ref="A1:L1"/>
    <mergeCell ref="A2:L2"/>
    <mergeCell ref="A3:L3"/>
    <mergeCell ref="A4:L4"/>
    <mergeCell ref="A5:L5"/>
    <mergeCell ref="A6:L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61"/>
  <sheetViews>
    <sheetView zoomScalePageLayoutView="0" workbookViewId="0" topLeftCell="A1">
      <selection activeCell="A1" sqref="A1:D26"/>
    </sheetView>
  </sheetViews>
  <sheetFormatPr defaultColWidth="11.421875" defaultRowHeight="12.75"/>
  <cols>
    <col min="1" max="1" width="11.57421875" style="86" bestFit="1" customWidth="1"/>
    <col min="2" max="2" width="40.140625" style="86" customWidth="1"/>
    <col min="3" max="3" width="20.7109375" style="87" customWidth="1"/>
    <col min="4" max="4" width="17.421875" style="86" customWidth="1"/>
    <col min="5" max="5" width="15.421875" style="86" bestFit="1" customWidth="1"/>
    <col min="6" max="6" width="15.140625" style="86" bestFit="1" customWidth="1"/>
    <col min="7" max="7" width="12.28125" style="86" bestFit="1" customWidth="1"/>
    <col min="8" max="16384" width="11.421875" style="86" customWidth="1"/>
  </cols>
  <sheetData>
    <row r="1" spans="1:4" ht="15.75">
      <c r="A1" s="346" t="s">
        <v>92</v>
      </c>
      <c r="B1" s="346"/>
      <c r="C1" s="346"/>
      <c r="D1" s="346"/>
    </row>
    <row r="2" spans="1:4" ht="15.75">
      <c r="A2" s="346" t="str">
        <f>+'REB EGRESOS POR ACTIVIDAD'!A2:D2</f>
        <v>MODIFICACION PRESUPUESTARIA 09-2020</v>
      </c>
      <c r="B2" s="346"/>
      <c r="C2" s="346"/>
      <c r="D2" s="346"/>
    </row>
    <row r="3" spans="1:7" ht="15">
      <c r="A3" s="340" t="s">
        <v>28</v>
      </c>
      <c r="B3" s="340"/>
      <c r="C3" s="340"/>
      <c r="D3" s="340"/>
      <c r="G3" s="156"/>
    </row>
    <row r="4" spans="1:6" ht="15">
      <c r="A4" s="340" t="s">
        <v>16</v>
      </c>
      <c r="B4" s="340"/>
      <c r="C4" s="340"/>
      <c r="D4" s="340"/>
      <c r="F4" s="156"/>
    </row>
    <row r="5" spans="1:6" ht="15">
      <c r="A5" s="340" t="s">
        <v>30</v>
      </c>
      <c r="B5" s="340"/>
      <c r="C5" s="340"/>
      <c r="D5" s="340"/>
      <c r="F5" s="156"/>
    </row>
    <row r="6" spans="1:5" ht="14.25">
      <c r="A6" s="157"/>
      <c r="B6" s="158"/>
      <c r="C6" s="159"/>
      <c r="E6" s="159"/>
    </row>
    <row r="7" spans="1:5" ht="12.75">
      <c r="A7" s="89"/>
      <c r="B7" s="90" t="s">
        <v>17</v>
      </c>
      <c r="C7" s="84">
        <f>SUM(C8:C14)</f>
        <v>5027823.99</v>
      </c>
      <c r="D7" s="85">
        <f>SUM(D8:D14)</f>
        <v>1</v>
      </c>
      <c r="E7" s="156"/>
    </row>
    <row r="8" spans="1:6" ht="12.75" hidden="1">
      <c r="A8" s="101">
        <v>0</v>
      </c>
      <c r="B8" s="89" t="s">
        <v>18</v>
      </c>
      <c r="C8" s="83">
        <v>0</v>
      </c>
      <c r="D8" s="118">
        <f aca="true" t="shared" si="0" ref="D8:D14">+C8/$C$7</f>
        <v>0</v>
      </c>
      <c r="E8" s="160"/>
      <c r="F8" s="156"/>
    </row>
    <row r="9" spans="1:7" ht="12.75" hidden="1">
      <c r="A9" s="101">
        <v>1</v>
      </c>
      <c r="B9" s="89" t="s">
        <v>19</v>
      </c>
      <c r="C9" s="83"/>
      <c r="D9" s="118">
        <f t="shared" si="0"/>
        <v>0</v>
      </c>
      <c r="E9" s="160"/>
      <c r="G9" s="156"/>
    </row>
    <row r="10" spans="1:7" ht="12.75" hidden="1">
      <c r="A10" s="101">
        <v>2</v>
      </c>
      <c r="B10" s="89" t="s">
        <v>20</v>
      </c>
      <c r="C10" s="83"/>
      <c r="D10" s="118">
        <f t="shared" si="0"/>
        <v>0</v>
      </c>
      <c r="E10" s="160"/>
      <c r="G10" s="156"/>
    </row>
    <row r="11" spans="1:4" ht="12.75" hidden="1">
      <c r="A11" s="101">
        <v>3</v>
      </c>
      <c r="B11" s="89" t="s">
        <v>21</v>
      </c>
      <c r="C11" s="83"/>
      <c r="D11" s="118">
        <f t="shared" si="0"/>
        <v>0</v>
      </c>
    </row>
    <row r="12" spans="1:5" ht="12.75" hidden="1">
      <c r="A12" s="101">
        <v>5</v>
      </c>
      <c r="B12" s="89" t="s">
        <v>23</v>
      </c>
      <c r="C12" s="83"/>
      <c r="D12" s="118">
        <f t="shared" si="0"/>
        <v>0</v>
      </c>
      <c r="E12" s="160"/>
    </row>
    <row r="13" spans="1:5" ht="12.75" hidden="1">
      <c r="A13" s="101">
        <v>6</v>
      </c>
      <c r="B13" s="89" t="s">
        <v>24</v>
      </c>
      <c r="C13" s="83"/>
      <c r="D13" s="118">
        <f t="shared" si="0"/>
        <v>0</v>
      </c>
      <c r="E13" s="160"/>
    </row>
    <row r="14" spans="1:5" ht="12.75">
      <c r="A14" s="101">
        <v>9</v>
      </c>
      <c r="B14" s="89" t="s">
        <v>27</v>
      </c>
      <c r="C14" s="83">
        <f>+'CONTROL INTERNO'!N18</f>
        <v>5027823.99</v>
      </c>
      <c r="D14" s="118">
        <f t="shared" si="0"/>
        <v>1</v>
      </c>
      <c r="E14" s="160"/>
    </row>
    <row r="15" spans="1:4" ht="12.75">
      <c r="A15" s="92"/>
      <c r="B15" s="93"/>
      <c r="C15" s="94"/>
      <c r="D15" s="95"/>
    </row>
    <row r="16" spans="1:4" ht="12.75">
      <c r="A16" s="345" t="s">
        <v>28</v>
      </c>
      <c r="B16" s="345"/>
      <c r="C16" s="345"/>
      <c r="D16" s="345"/>
    </row>
    <row r="17" spans="1:7" ht="12.75">
      <c r="A17" s="345" t="s">
        <v>16</v>
      </c>
      <c r="B17" s="345"/>
      <c r="C17" s="345"/>
      <c r="D17" s="345"/>
      <c r="G17" s="156"/>
    </row>
    <row r="18" spans="1:4" ht="12.75">
      <c r="A18" s="345" t="s">
        <v>31</v>
      </c>
      <c r="B18" s="345"/>
      <c r="C18" s="345"/>
      <c r="D18" s="345"/>
    </row>
    <row r="19" spans="1:5" ht="12.75">
      <c r="A19" s="97"/>
      <c r="E19" s="87"/>
    </row>
    <row r="20" spans="1:5" ht="12.75">
      <c r="A20" s="89"/>
      <c r="B20" s="90" t="s">
        <v>17</v>
      </c>
      <c r="C20" s="84">
        <f>+C21+C22+C23+C24+C25+C26</f>
        <v>33848251.81</v>
      </c>
      <c r="D20" s="85">
        <f>+D21+D22+D23+D24+D25+D26</f>
        <v>1</v>
      </c>
      <c r="E20" s="160"/>
    </row>
    <row r="21" spans="1:7" ht="12.75" hidden="1">
      <c r="A21" s="101">
        <v>0</v>
      </c>
      <c r="B21" s="89" t="s">
        <v>18</v>
      </c>
      <c r="C21" s="83"/>
      <c r="D21" s="118">
        <f aca="true" t="shared" si="1" ref="D21:D26">+C21/$C$20</f>
        <v>0</v>
      </c>
      <c r="F21" s="156"/>
      <c r="G21" s="156"/>
    </row>
    <row r="22" spans="1:7" ht="12.75">
      <c r="A22" s="101">
        <v>1</v>
      </c>
      <c r="B22" s="89" t="s">
        <v>19</v>
      </c>
      <c r="C22" s="83">
        <f>+'CONTROL INTERNO'!N15</f>
        <v>300000</v>
      </c>
      <c r="D22" s="118">
        <f t="shared" si="1"/>
        <v>0.008863086982571109</v>
      </c>
      <c r="E22" s="160"/>
      <c r="F22" s="156"/>
      <c r="G22" s="156"/>
    </row>
    <row r="23" spans="1:7" ht="12.75">
      <c r="A23" s="101">
        <v>2</v>
      </c>
      <c r="B23" s="89" t="s">
        <v>20</v>
      </c>
      <c r="C23" s="83">
        <f>+'CONTROL INTERNO'!N11</f>
        <v>280000</v>
      </c>
      <c r="D23" s="118">
        <f t="shared" si="1"/>
        <v>0.008272214517066369</v>
      </c>
      <c r="E23" s="160"/>
      <c r="F23" s="156"/>
      <c r="G23" s="156"/>
    </row>
    <row r="24" spans="1:7" ht="12.75" hidden="1">
      <c r="A24" s="101">
        <v>3</v>
      </c>
      <c r="B24" s="89" t="s">
        <v>21</v>
      </c>
      <c r="C24" s="83"/>
      <c r="D24" s="118">
        <f t="shared" si="1"/>
        <v>0</v>
      </c>
      <c r="F24" s="156"/>
      <c r="G24" s="156"/>
    </row>
    <row r="25" spans="1:4" ht="12.75" hidden="1">
      <c r="A25" s="101">
        <v>5</v>
      </c>
      <c r="B25" s="89" t="s">
        <v>23</v>
      </c>
      <c r="C25" s="83"/>
      <c r="D25" s="118">
        <f t="shared" si="1"/>
        <v>0</v>
      </c>
    </row>
    <row r="26" spans="1:4" ht="12.75">
      <c r="A26" s="101">
        <v>9</v>
      </c>
      <c r="B26" s="89" t="s">
        <v>27</v>
      </c>
      <c r="C26" s="83">
        <f>+'CONTROL INTERNO'!N10</f>
        <v>33268251.810000002</v>
      </c>
      <c r="D26" s="118">
        <f t="shared" si="1"/>
        <v>0.9828646985003625</v>
      </c>
    </row>
    <row r="27" ht="12.75">
      <c r="D27" s="88"/>
    </row>
    <row r="28" spans="1:4" ht="12.75" hidden="1">
      <c r="A28" s="344" t="s">
        <v>28</v>
      </c>
      <c r="B28" s="344"/>
      <c r="C28" s="344"/>
      <c r="D28" s="344"/>
    </row>
    <row r="29" spans="1:6" ht="12.75" hidden="1">
      <c r="A29" s="344" t="s">
        <v>16</v>
      </c>
      <c r="B29" s="344"/>
      <c r="C29" s="344"/>
      <c r="D29" s="344"/>
      <c r="F29" s="156"/>
    </row>
    <row r="30" spans="1:4" ht="12.75" hidden="1">
      <c r="A30" s="344" t="s">
        <v>41</v>
      </c>
      <c r="B30" s="344"/>
      <c r="C30" s="344"/>
      <c r="D30" s="344"/>
    </row>
    <row r="31" spans="1:5" ht="12.75" hidden="1">
      <c r="A31" s="92"/>
      <c r="B31" s="92"/>
      <c r="C31" s="99"/>
      <c r="D31" s="100"/>
      <c r="E31" s="98"/>
    </row>
    <row r="32" spans="1:6" ht="12.75" hidden="1">
      <c r="A32" s="89"/>
      <c r="B32" s="90" t="s">
        <v>17</v>
      </c>
      <c r="C32" s="84">
        <f>SUM(C33:C40)</f>
        <v>0</v>
      </c>
      <c r="D32" s="85" t="e">
        <f>SUM(D33:D40)</f>
        <v>#DIV/0!</v>
      </c>
      <c r="F32" s="116"/>
    </row>
    <row r="33" spans="1:6" ht="12.75" hidden="1">
      <c r="A33" s="101">
        <v>0</v>
      </c>
      <c r="B33" s="89" t="s">
        <v>18</v>
      </c>
      <c r="C33" s="83"/>
      <c r="D33" s="85" t="e">
        <f aca="true" t="shared" si="2" ref="D33:D40">+C33/$C$32</f>
        <v>#DIV/0!</v>
      </c>
      <c r="F33" s="156"/>
    </row>
    <row r="34" spans="1:4" ht="12.75" hidden="1">
      <c r="A34" s="101">
        <v>1</v>
      </c>
      <c r="B34" s="89" t="s">
        <v>115</v>
      </c>
      <c r="C34" s="83"/>
      <c r="D34" s="118" t="e">
        <f t="shared" si="2"/>
        <v>#DIV/0!</v>
      </c>
    </row>
    <row r="35" spans="1:6" ht="12.75" hidden="1">
      <c r="A35" s="101">
        <v>2</v>
      </c>
      <c r="B35" s="89" t="s">
        <v>20</v>
      </c>
      <c r="C35" s="83"/>
      <c r="D35" s="118" t="e">
        <f t="shared" si="2"/>
        <v>#DIV/0!</v>
      </c>
      <c r="F35" s="156"/>
    </row>
    <row r="36" spans="1:4" ht="12.75" hidden="1">
      <c r="A36" s="101">
        <v>3</v>
      </c>
      <c r="B36" s="89" t="s">
        <v>21</v>
      </c>
      <c r="C36" s="83"/>
      <c r="D36" s="118" t="e">
        <f t="shared" si="2"/>
        <v>#DIV/0!</v>
      </c>
    </row>
    <row r="37" spans="1:4" ht="12.75" hidden="1">
      <c r="A37" s="101">
        <v>4</v>
      </c>
      <c r="B37" s="89" t="s">
        <v>22</v>
      </c>
      <c r="C37" s="83"/>
      <c r="D37" s="118" t="e">
        <f t="shared" si="2"/>
        <v>#DIV/0!</v>
      </c>
    </row>
    <row r="38" spans="1:4" ht="13.5" customHeight="1" hidden="1">
      <c r="A38" s="101">
        <v>5</v>
      </c>
      <c r="B38" s="89" t="s">
        <v>23</v>
      </c>
      <c r="C38" s="83"/>
      <c r="D38" s="118" t="e">
        <f t="shared" si="2"/>
        <v>#DIV/0!</v>
      </c>
    </row>
    <row r="39" spans="1:4" ht="13.5" customHeight="1" hidden="1">
      <c r="A39" s="101">
        <v>8</v>
      </c>
      <c r="B39" s="89" t="s">
        <v>172</v>
      </c>
      <c r="C39" s="83"/>
      <c r="D39" s="118" t="e">
        <f t="shared" si="2"/>
        <v>#DIV/0!</v>
      </c>
    </row>
    <row r="40" spans="1:4" ht="12.75" hidden="1">
      <c r="A40" s="101">
        <v>9</v>
      </c>
      <c r="B40" s="89" t="s">
        <v>27</v>
      </c>
      <c r="C40" s="124"/>
      <c r="D40" s="118" t="e">
        <f t="shared" si="2"/>
        <v>#DIV/0!</v>
      </c>
    </row>
    <row r="41" spans="1:4" ht="15" hidden="1">
      <c r="A41" s="340" t="s">
        <v>28</v>
      </c>
      <c r="B41" s="340"/>
      <c r="C41" s="340"/>
      <c r="D41" s="340"/>
    </row>
    <row r="42" spans="1:4" ht="15" hidden="1">
      <c r="A42" s="340" t="s">
        <v>16</v>
      </c>
      <c r="B42" s="340"/>
      <c r="C42" s="340"/>
      <c r="D42" s="340"/>
    </row>
    <row r="43" spans="1:6" ht="15" hidden="1">
      <c r="A43" s="340" t="s">
        <v>50</v>
      </c>
      <c r="B43" s="340"/>
      <c r="C43" s="340"/>
      <c r="D43" s="340"/>
      <c r="F43" s="161"/>
    </row>
    <row r="44" spans="1:4" ht="15" hidden="1" thickBot="1">
      <c r="A44" s="157"/>
      <c r="B44" s="158"/>
      <c r="C44" s="159"/>
      <c r="D44" s="158"/>
    </row>
    <row r="45" spans="1:4" ht="15.75" hidden="1" thickBot="1">
      <c r="A45" s="162"/>
      <c r="B45" s="163" t="s">
        <v>17</v>
      </c>
      <c r="C45" s="164">
        <f>+C47+C48+C49+C50+C51+C52+C53+C54+C55+C56</f>
        <v>0</v>
      </c>
      <c r="D45" s="165" t="e">
        <f>+D47+D48+D49+D50+D51+D52+D53+D54+D55+D56</f>
        <v>#DIV/0!</v>
      </c>
    </row>
    <row r="46" spans="1:4" ht="12.75" hidden="1">
      <c r="A46" s="166"/>
      <c r="B46" s="167"/>
      <c r="C46" s="168"/>
      <c r="D46" s="169"/>
    </row>
    <row r="47" spans="1:4" ht="12.75" hidden="1">
      <c r="A47" s="170">
        <v>0</v>
      </c>
      <c r="B47" s="171" t="s">
        <v>18</v>
      </c>
      <c r="C47" s="172"/>
      <c r="D47" s="173" t="e">
        <f>+C47/C45</f>
        <v>#DIV/0!</v>
      </c>
    </row>
    <row r="48" spans="1:4" ht="12.75" hidden="1">
      <c r="A48" s="170">
        <v>1</v>
      </c>
      <c r="B48" s="171" t="s">
        <v>19</v>
      </c>
      <c r="C48" s="174"/>
      <c r="D48" s="173" t="e">
        <f>+C48/C45</f>
        <v>#DIV/0!</v>
      </c>
    </row>
    <row r="49" spans="1:4" ht="12.75" hidden="1">
      <c r="A49" s="170">
        <v>2</v>
      </c>
      <c r="B49" s="171" t="s">
        <v>20</v>
      </c>
      <c r="C49" s="174"/>
      <c r="D49" s="173" t="e">
        <f>+C49/C45</f>
        <v>#DIV/0!</v>
      </c>
    </row>
    <row r="50" spans="1:4" ht="12.75" hidden="1">
      <c r="A50" s="170">
        <v>3</v>
      </c>
      <c r="B50" s="171" t="s">
        <v>21</v>
      </c>
      <c r="C50" s="174"/>
      <c r="D50" s="173" t="e">
        <f>+C50/C45</f>
        <v>#DIV/0!</v>
      </c>
    </row>
    <row r="51" spans="1:4" ht="12.75" hidden="1">
      <c r="A51" s="170">
        <v>4</v>
      </c>
      <c r="B51" s="171" t="s">
        <v>22</v>
      </c>
      <c r="C51" s="174"/>
      <c r="D51" s="173" t="e">
        <f>+C51/C45</f>
        <v>#DIV/0!</v>
      </c>
    </row>
    <row r="52" spans="1:4" ht="12.75" hidden="1">
      <c r="A52" s="170">
        <v>5</v>
      </c>
      <c r="B52" s="171" t="s">
        <v>23</v>
      </c>
      <c r="C52" s="174"/>
      <c r="D52" s="175" t="e">
        <f>+C52/C45</f>
        <v>#DIV/0!</v>
      </c>
    </row>
    <row r="53" spans="1:4" ht="12.75" hidden="1">
      <c r="A53" s="170">
        <v>6</v>
      </c>
      <c r="B53" s="171" t="s">
        <v>24</v>
      </c>
      <c r="C53" s="174"/>
      <c r="D53" s="175" t="e">
        <f>+C53/C45</f>
        <v>#DIV/0!</v>
      </c>
    </row>
    <row r="54" spans="1:4" ht="12.75" hidden="1">
      <c r="A54" s="170">
        <v>7</v>
      </c>
      <c r="B54" s="171" t="s">
        <v>25</v>
      </c>
      <c r="C54" s="174"/>
      <c r="D54" s="173" t="e">
        <f>+C54/C45</f>
        <v>#DIV/0!</v>
      </c>
    </row>
    <row r="55" spans="1:4" ht="12.75" hidden="1">
      <c r="A55" s="170">
        <v>8</v>
      </c>
      <c r="B55" s="171" t="s">
        <v>26</v>
      </c>
      <c r="C55" s="174"/>
      <c r="D55" s="173" t="e">
        <f>+C55/C45</f>
        <v>#DIV/0!</v>
      </c>
    </row>
    <row r="56" spans="1:4" ht="12.75" hidden="1">
      <c r="A56" s="170">
        <v>9</v>
      </c>
      <c r="B56" s="171" t="s">
        <v>27</v>
      </c>
      <c r="C56" s="174"/>
      <c r="D56" s="175" t="e">
        <f>+C56/C45</f>
        <v>#DIV/0!</v>
      </c>
    </row>
    <row r="57" spans="1:4" ht="13.5" hidden="1" thickBot="1">
      <c r="A57" s="176"/>
      <c r="B57" s="177"/>
      <c r="C57" s="178"/>
      <c r="D57" s="179"/>
    </row>
    <row r="58" ht="12.75" hidden="1"/>
    <row r="61" ht="12.75">
      <c r="E61" s="160">
        <f>+C7+C20+C32-'CONTROL INTERNO'!N21</f>
        <v>0</v>
      </c>
    </row>
  </sheetData>
  <sheetProtection/>
  <mergeCells count="14">
    <mergeCell ref="A17:D17"/>
    <mergeCell ref="A18:D18"/>
    <mergeCell ref="A1:D1"/>
    <mergeCell ref="A2:D2"/>
    <mergeCell ref="A5:D5"/>
    <mergeCell ref="A16:D16"/>
    <mergeCell ref="A3:D3"/>
    <mergeCell ref="A4:D4"/>
    <mergeCell ref="A28:D28"/>
    <mergeCell ref="A41:D41"/>
    <mergeCell ref="A42:D42"/>
    <mergeCell ref="A43:D43"/>
    <mergeCell ref="A29:D29"/>
    <mergeCell ref="A30:D30"/>
  </mergeCells>
  <printOptions horizontalCentered="1" verticalCentered="1"/>
  <pageMargins left="0.7874015748031497" right="0.7874015748031497" top="0.3937007874015748" bottom="0.984251968503937" header="0" footer="0"/>
  <pageSetup horizontalDpi="360" verticalDpi="360" orientation="portrait" paperSize="9" scale="9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A1" sqref="A1:D26"/>
    </sheetView>
  </sheetViews>
  <sheetFormatPr defaultColWidth="11.421875" defaultRowHeight="12.75"/>
  <cols>
    <col min="1" max="1" width="7.57421875" style="103" customWidth="1"/>
    <col min="2" max="2" width="51.00390625" style="103" bestFit="1" customWidth="1"/>
    <col min="3" max="3" width="19.28125" style="180" customWidth="1"/>
    <col min="4" max="4" width="12.00390625" style="103" customWidth="1"/>
    <col min="5" max="5" width="15.28125" style="103" bestFit="1" customWidth="1"/>
    <col min="6" max="6" width="19.7109375" style="103" bestFit="1" customWidth="1"/>
    <col min="7" max="16384" width="11.421875" style="103" customWidth="1"/>
  </cols>
  <sheetData>
    <row r="1" spans="1:4" ht="15.75">
      <c r="A1" s="346" t="s">
        <v>94</v>
      </c>
      <c r="B1" s="346"/>
      <c r="C1" s="346"/>
      <c r="D1" s="346"/>
    </row>
    <row r="2" spans="1:4" ht="15.75">
      <c r="A2" s="346" t="str">
        <f>+'REB EGRESOS POR PARTIDA'!A2:D2</f>
        <v>MODIFICACION PRESUPUESTARIA 09-2020</v>
      </c>
      <c r="B2" s="346"/>
      <c r="C2" s="346"/>
      <c r="D2" s="346"/>
    </row>
    <row r="3" ht="18.75" customHeight="1">
      <c r="F3" s="181"/>
    </row>
    <row r="4" spans="1:6" ht="15.75">
      <c r="A4" s="346" t="s">
        <v>37</v>
      </c>
      <c r="B4" s="346"/>
      <c r="C4" s="346"/>
      <c r="D4" s="346"/>
      <c r="F4" s="181"/>
    </row>
    <row r="5" spans="1:6" ht="15.75" hidden="1">
      <c r="A5" s="346" t="s">
        <v>32</v>
      </c>
      <c r="B5" s="346"/>
      <c r="C5" s="346"/>
      <c r="D5" s="346"/>
      <c r="F5" s="181"/>
    </row>
    <row r="6" spans="1:4" ht="15.75" hidden="1">
      <c r="A6" s="152"/>
      <c r="B6" s="152"/>
      <c r="C6" s="182"/>
      <c r="D6" s="183"/>
    </row>
    <row r="7" spans="1:6" ht="15.75" hidden="1">
      <c r="A7" s="343" t="s">
        <v>30</v>
      </c>
      <c r="B7" s="343"/>
      <c r="C7" s="111">
        <f>+C8+C9+C10+C11</f>
        <v>0</v>
      </c>
      <c r="D7" s="109" t="e">
        <f>+D8+D9+D10+D11</f>
        <v>#DIV/0!</v>
      </c>
      <c r="E7" s="188"/>
      <c r="F7" s="181"/>
    </row>
    <row r="8" spans="1:6" ht="18.75" customHeight="1" hidden="1">
      <c r="A8" s="141" t="s">
        <v>10</v>
      </c>
      <c r="B8" s="142" t="s">
        <v>33</v>
      </c>
      <c r="C8" s="143"/>
      <c r="D8" s="144" t="e">
        <f>+C8/$C$7</f>
        <v>#DIV/0!</v>
      </c>
      <c r="E8" s="181"/>
      <c r="F8" s="181"/>
    </row>
    <row r="9" spans="1:6" ht="17.25" customHeight="1" hidden="1">
      <c r="A9" s="141" t="s">
        <v>14</v>
      </c>
      <c r="B9" s="142" t="s">
        <v>34</v>
      </c>
      <c r="C9" s="154"/>
      <c r="D9" s="144" t="e">
        <f>+C9/$C$7</f>
        <v>#DIV/0!</v>
      </c>
      <c r="F9" s="181"/>
    </row>
    <row r="10" spans="1:6" ht="17.25" customHeight="1" hidden="1">
      <c r="A10" s="141" t="s">
        <v>13</v>
      </c>
      <c r="B10" s="142" t="s">
        <v>116</v>
      </c>
      <c r="C10" s="154"/>
      <c r="D10" s="144" t="e">
        <f>+C10/$C$7</f>
        <v>#DIV/0!</v>
      </c>
      <c r="F10" s="181"/>
    </row>
    <row r="11" spans="1:6" ht="17.25" customHeight="1" hidden="1">
      <c r="A11" s="141" t="s">
        <v>11</v>
      </c>
      <c r="B11" s="142" t="s">
        <v>166</v>
      </c>
      <c r="C11" s="154"/>
      <c r="D11" s="144" t="e">
        <f>+C11/$C$7</f>
        <v>#DIV/0!</v>
      </c>
      <c r="F11" s="181"/>
    </row>
    <row r="12" spans="1:4" ht="15.75" hidden="1">
      <c r="A12" s="93"/>
      <c r="B12" s="93"/>
      <c r="C12" s="102"/>
      <c r="D12" s="93"/>
    </row>
    <row r="13" spans="1:4" ht="15.75" hidden="1">
      <c r="A13" s="346" t="s">
        <v>37</v>
      </c>
      <c r="B13" s="346"/>
      <c r="C13" s="346"/>
      <c r="D13" s="346"/>
    </row>
    <row r="14" spans="1:4" ht="15.75">
      <c r="A14" s="346" t="s">
        <v>36</v>
      </c>
      <c r="B14" s="346"/>
      <c r="C14" s="346"/>
      <c r="D14" s="346"/>
    </row>
    <row r="15" spans="3:5" ht="15.75">
      <c r="C15" s="104"/>
      <c r="D15" s="105"/>
      <c r="E15" s="193"/>
    </row>
    <row r="16" spans="1:6" ht="15.75">
      <c r="A16" s="343" t="s">
        <v>31</v>
      </c>
      <c r="B16" s="343"/>
      <c r="C16" s="111">
        <f>+C17+C21+C22+C23+C24+C20+C18+C25+C19+C26</f>
        <v>38876075.800000004</v>
      </c>
      <c r="D16" s="106">
        <f>+D17+D21+D22+D23+D24+D20+D25+D18+D19</f>
        <v>0.8706704859856251</v>
      </c>
      <c r="E16" s="188"/>
      <c r="F16" s="181"/>
    </row>
    <row r="17" spans="1:4" ht="15.75">
      <c r="A17" s="141" t="s">
        <v>99</v>
      </c>
      <c r="B17" s="146" t="s">
        <v>101</v>
      </c>
      <c r="C17" s="147">
        <f>+'CONTROL INTERNO'!N9</f>
        <v>33548251.810000002</v>
      </c>
      <c r="D17" s="148">
        <f aca="true" t="shared" si="0" ref="D17:D26">+C17/$C$16</f>
        <v>0.8629536577351771</v>
      </c>
    </row>
    <row r="18" spans="1:4" ht="15.75" hidden="1">
      <c r="A18" s="141" t="s">
        <v>100</v>
      </c>
      <c r="B18" s="146" t="s">
        <v>91</v>
      </c>
      <c r="C18" s="147"/>
      <c r="D18" s="148">
        <f t="shared" si="0"/>
        <v>0</v>
      </c>
    </row>
    <row r="19" spans="1:4" ht="15.75" hidden="1">
      <c r="A19" s="141" t="s">
        <v>142</v>
      </c>
      <c r="B19" s="146" t="s">
        <v>143</v>
      </c>
      <c r="C19" s="147"/>
      <c r="D19" s="148">
        <f t="shared" si="0"/>
        <v>0</v>
      </c>
    </row>
    <row r="20" spans="1:4" ht="15.75" hidden="1">
      <c r="A20" s="141" t="s">
        <v>45</v>
      </c>
      <c r="B20" s="146" t="s">
        <v>126</v>
      </c>
      <c r="C20" s="147"/>
      <c r="D20" s="148">
        <f t="shared" si="0"/>
        <v>0</v>
      </c>
    </row>
    <row r="21" spans="1:4" ht="15.75" hidden="1">
      <c r="A21" s="141" t="s">
        <v>47</v>
      </c>
      <c r="B21" s="136" t="s">
        <v>48</v>
      </c>
      <c r="C21" s="147"/>
      <c r="D21" s="148">
        <f t="shared" si="0"/>
        <v>0</v>
      </c>
    </row>
    <row r="22" spans="1:4" ht="15.75">
      <c r="A22" s="141" t="s">
        <v>44</v>
      </c>
      <c r="B22" s="136" t="s">
        <v>98</v>
      </c>
      <c r="C22" s="147">
        <f>+'CONTROL INTERNO'!N14</f>
        <v>300000</v>
      </c>
      <c r="D22" s="148">
        <f t="shared" si="0"/>
        <v>0.007716828250448055</v>
      </c>
    </row>
    <row r="23" spans="1:4" ht="15.75" hidden="1">
      <c r="A23" s="141" t="s">
        <v>122</v>
      </c>
      <c r="B23" s="136" t="s">
        <v>123</v>
      </c>
      <c r="C23" s="147"/>
      <c r="D23" s="148">
        <f t="shared" si="0"/>
        <v>0</v>
      </c>
    </row>
    <row r="24" spans="1:4" ht="15.75" hidden="1">
      <c r="A24" s="141" t="s">
        <v>120</v>
      </c>
      <c r="B24" s="145" t="s">
        <v>121</v>
      </c>
      <c r="C24" s="147"/>
      <c r="D24" s="148">
        <f t="shared" si="0"/>
        <v>0</v>
      </c>
    </row>
    <row r="25" spans="1:4" ht="15.75" hidden="1">
      <c r="A25" s="141" t="s">
        <v>95</v>
      </c>
      <c r="B25" s="145" t="s">
        <v>97</v>
      </c>
      <c r="C25" s="147"/>
      <c r="D25" s="148">
        <f t="shared" si="0"/>
        <v>0</v>
      </c>
    </row>
    <row r="26" spans="1:4" ht="15.75">
      <c r="A26" s="141" t="s">
        <v>112</v>
      </c>
      <c r="B26" s="145" t="s">
        <v>821</v>
      </c>
      <c r="C26" s="147">
        <f>+'CONTROL INTERNO'!N17</f>
        <v>5027823.99</v>
      </c>
      <c r="D26" s="148">
        <f t="shared" si="0"/>
        <v>0.12932951401437487</v>
      </c>
    </row>
    <row r="27" spans="1:4" ht="15.75">
      <c r="A27" s="149"/>
      <c r="B27" s="150"/>
      <c r="C27" s="151"/>
      <c r="D27" s="150"/>
    </row>
    <row r="28" spans="1:4" ht="15.75" hidden="1">
      <c r="A28" s="347" t="s">
        <v>37</v>
      </c>
      <c r="B28" s="347"/>
      <c r="C28" s="347"/>
      <c r="D28" s="347"/>
    </row>
    <row r="29" spans="1:4" ht="15.75" hidden="1">
      <c r="A29" s="347" t="s">
        <v>49</v>
      </c>
      <c r="B29" s="347"/>
      <c r="C29" s="347"/>
      <c r="D29" s="347"/>
    </row>
    <row r="30" spans="1:4" ht="15.75" hidden="1">
      <c r="A30" s="108"/>
      <c r="B30" s="108"/>
      <c r="C30" s="104"/>
      <c r="D30" s="105"/>
    </row>
    <row r="31" spans="1:5" ht="15.75" hidden="1">
      <c r="A31" s="343" t="s">
        <v>41</v>
      </c>
      <c r="B31" s="343"/>
      <c r="C31" s="112">
        <f>C32+C33+C36+C37+C39</f>
        <v>0</v>
      </c>
      <c r="D31" s="109" t="e">
        <f>+D32+D33+D36+D37+D39</f>
        <v>#DIV/0!</v>
      </c>
      <c r="E31" s="188"/>
    </row>
    <row r="32" spans="1:4" ht="15.75" hidden="1">
      <c r="A32" s="107" t="s">
        <v>10</v>
      </c>
      <c r="B32" s="82" t="s">
        <v>40</v>
      </c>
      <c r="C32" s="113">
        <v>0</v>
      </c>
      <c r="D32" s="91" t="e">
        <f>+C32/$C$31</f>
        <v>#DIV/0!</v>
      </c>
    </row>
    <row r="33" spans="1:4" ht="15.75" hidden="1">
      <c r="A33" s="107" t="s">
        <v>14</v>
      </c>
      <c r="B33" s="82" t="s">
        <v>127</v>
      </c>
      <c r="C33" s="113">
        <f>+C34+C35</f>
        <v>0</v>
      </c>
      <c r="D33" s="91" t="e">
        <f>+D34+D35</f>
        <v>#DIV/0!</v>
      </c>
    </row>
    <row r="34" spans="1:4" s="187" customFormat="1" ht="15" hidden="1">
      <c r="A34" s="141" t="s">
        <v>136</v>
      </c>
      <c r="B34" s="89" t="s">
        <v>125</v>
      </c>
      <c r="C34" s="81"/>
      <c r="D34" s="134" t="e">
        <f>+C34/$C$31</f>
        <v>#DIV/0!</v>
      </c>
    </row>
    <row r="35" spans="1:4" ht="15.75" hidden="1">
      <c r="A35" s="141" t="s">
        <v>133</v>
      </c>
      <c r="B35" s="136" t="s">
        <v>118</v>
      </c>
      <c r="C35" s="147"/>
      <c r="D35" s="134" t="e">
        <f>+C35/$C$31</f>
        <v>#DIV/0!</v>
      </c>
    </row>
    <row r="36" spans="1:4" ht="15.75" hidden="1">
      <c r="A36" s="107" t="s">
        <v>12</v>
      </c>
      <c r="B36" s="82" t="s">
        <v>42</v>
      </c>
      <c r="C36" s="110">
        <v>0</v>
      </c>
      <c r="D36" s="91">
        <v>0</v>
      </c>
    </row>
    <row r="37" spans="1:4" ht="15.75" hidden="1">
      <c r="A37" s="107" t="s">
        <v>15</v>
      </c>
      <c r="B37" s="82" t="s">
        <v>43</v>
      </c>
      <c r="C37" s="203">
        <f>+C38</f>
        <v>0</v>
      </c>
      <c r="D37" s="91" t="e">
        <f>+D38</f>
        <v>#DIV/0!</v>
      </c>
    </row>
    <row r="38" spans="1:4" ht="15.75" hidden="1">
      <c r="A38" s="133" t="s">
        <v>134</v>
      </c>
      <c r="B38" s="89" t="s">
        <v>131</v>
      </c>
      <c r="C38" s="135"/>
      <c r="D38" s="202" t="e">
        <f>+C38/$C$31</f>
        <v>#DIV/0!</v>
      </c>
    </row>
    <row r="39" spans="1:4" ht="15.75" hidden="1">
      <c r="A39" s="107" t="s">
        <v>39</v>
      </c>
      <c r="B39" s="82" t="s">
        <v>51</v>
      </c>
      <c r="C39" s="110">
        <v>0</v>
      </c>
      <c r="D39" s="91" t="e">
        <f>+C39/$C$31</f>
        <v>#DIV/0!</v>
      </c>
    </row>
    <row r="40" spans="1:4" ht="15.75" hidden="1">
      <c r="A40" s="347"/>
      <c r="B40" s="347"/>
      <c r="C40" s="347"/>
      <c r="D40" s="347"/>
    </row>
    <row r="41" ht="15.75">
      <c r="C41" s="204">
        <f>+C7+C16+C31-'CONTROL INTERNO'!O21</f>
        <v>0</v>
      </c>
    </row>
  </sheetData>
  <sheetProtection/>
  <mergeCells count="12">
    <mergeCell ref="A31:B31"/>
    <mergeCell ref="A13:D13"/>
    <mergeCell ref="A14:D14"/>
    <mergeCell ref="A16:B16"/>
    <mergeCell ref="A28:D28"/>
    <mergeCell ref="A40:D40"/>
    <mergeCell ref="A1:D1"/>
    <mergeCell ref="A2:D2"/>
    <mergeCell ref="A29:D29"/>
    <mergeCell ref="A4:D4"/>
    <mergeCell ref="A5:D5"/>
    <mergeCell ref="A7:B7"/>
  </mergeCells>
  <printOptions horizontalCentered="1" verticalCentered="1"/>
  <pageMargins left="0.7874015748031497" right="0.7874015748031497" top="0.3937007874015748" bottom="0.984251968503937" header="0" footer="0"/>
  <pageSetup fitToHeight="1" fitToWidth="1" horizontalDpi="360" verticalDpi="36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F38"/>
  <sheetViews>
    <sheetView zoomScalePageLayoutView="0" workbookViewId="0" topLeftCell="A1">
      <selection activeCell="A1" sqref="A1:D21"/>
    </sheetView>
  </sheetViews>
  <sheetFormatPr defaultColWidth="11.421875" defaultRowHeight="12.75"/>
  <cols>
    <col min="1" max="1" width="11.7109375" style="2" bestFit="1" customWidth="1"/>
    <col min="2" max="2" width="42.28125" style="2" customWidth="1"/>
    <col min="3" max="3" width="16.421875" style="48" customWidth="1"/>
    <col min="4" max="5" width="14.421875" style="2" bestFit="1" customWidth="1"/>
    <col min="6" max="6" width="15.8515625" style="2" bestFit="1" customWidth="1"/>
    <col min="7" max="16384" width="11.421875" style="2" customWidth="1"/>
  </cols>
  <sheetData>
    <row r="1" spans="1:4" ht="15.75">
      <c r="A1" s="349" t="s">
        <v>94</v>
      </c>
      <c r="B1" s="349"/>
      <c r="C1" s="349"/>
      <c r="D1" s="349"/>
    </row>
    <row r="2" spans="1:4" ht="15.75">
      <c r="A2" s="349" t="str">
        <f>+'AUM EGRESOS POR ACTIVIDAD'!A2:D2</f>
        <v>MODIFICACION PRESUPUESTARIA 09-2020</v>
      </c>
      <c r="B2" s="349"/>
      <c r="C2" s="349"/>
      <c r="D2" s="349"/>
    </row>
    <row r="4" ht="12" customHeight="1"/>
    <row r="5" spans="1:6" ht="16.5">
      <c r="A5" s="348" t="s">
        <v>29</v>
      </c>
      <c r="B5" s="348"/>
      <c r="C5" s="348"/>
      <c r="D5" s="348"/>
      <c r="F5" s="3"/>
    </row>
    <row r="6" spans="1:6" ht="16.5">
      <c r="A6" s="348" t="s">
        <v>16</v>
      </c>
      <c r="B6" s="348"/>
      <c r="C6" s="348"/>
      <c r="D6" s="348"/>
      <c r="F6" s="3"/>
    </row>
    <row r="7" spans="1:6" ht="16.5" hidden="1">
      <c r="A7" s="348" t="s">
        <v>30</v>
      </c>
      <c r="B7" s="348"/>
      <c r="C7" s="348"/>
      <c r="D7" s="348"/>
      <c r="F7" s="3"/>
    </row>
    <row r="8" spans="1:5" ht="16.5" hidden="1">
      <c r="A8" s="1"/>
      <c r="B8" s="1"/>
      <c r="C8" s="47"/>
      <c r="E8" s="189"/>
    </row>
    <row r="9" spans="1:5" ht="12.75" hidden="1">
      <c r="A9" s="89"/>
      <c r="B9" s="90" t="s">
        <v>17</v>
      </c>
      <c r="C9" s="84">
        <f>+C10+C11+C15+C12+C13+C14</f>
        <v>0</v>
      </c>
      <c r="D9" s="85" t="e">
        <f>+D10+D11+D15+D12+D13+D14</f>
        <v>#DIV/0!</v>
      </c>
      <c r="E9" s="125"/>
    </row>
    <row r="10" spans="1:6" ht="12.75" hidden="1">
      <c r="A10" s="101">
        <v>0</v>
      </c>
      <c r="B10" s="89" t="s">
        <v>18</v>
      </c>
      <c r="C10" s="83"/>
      <c r="D10" s="118" t="e">
        <f aca="true" t="shared" si="0" ref="D10:D15">+C10/$C$9</f>
        <v>#DIV/0!</v>
      </c>
      <c r="F10" s="3"/>
    </row>
    <row r="11" spans="1:6" ht="12.75" hidden="1">
      <c r="A11" s="101">
        <v>1</v>
      </c>
      <c r="B11" s="89" t="s">
        <v>19</v>
      </c>
      <c r="C11" s="83"/>
      <c r="D11" s="118" t="e">
        <f t="shared" si="0"/>
        <v>#DIV/0!</v>
      </c>
      <c r="F11" s="3"/>
    </row>
    <row r="12" spans="1:6" ht="12.75" hidden="1">
      <c r="A12" s="101">
        <v>2</v>
      </c>
      <c r="B12" s="89" t="s">
        <v>20</v>
      </c>
      <c r="C12" s="81"/>
      <c r="D12" s="118" t="e">
        <f t="shared" si="0"/>
        <v>#DIV/0!</v>
      </c>
      <c r="F12" s="3"/>
    </row>
    <row r="13" spans="1:6" ht="12.75" hidden="1">
      <c r="A13" s="101">
        <v>5</v>
      </c>
      <c r="B13" s="89" t="s">
        <v>23</v>
      </c>
      <c r="C13" s="81"/>
      <c r="D13" s="118" t="e">
        <f t="shared" si="0"/>
        <v>#DIV/0!</v>
      </c>
      <c r="F13" s="3"/>
    </row>
    <row r="14" spans="1:6" ht="12.75" hidden="1">
      <c r="A14" s="101">
        <v>6</v>
      </c>
      <c r="B14" s="89" t="s">
        <v>114</v>
      </c>
      <c r="C14" s="81"/>
      <c r="D14" s="118" t="e">
        <f t="shared" si="0"/>
        <v>#DIV/0!</v>
      </c>
      <c r="F14" s="3"/>
    </row>
    <row r="15" spans="1:4" ht="12.75" hidden="1">
      <c r="A15" s="101">
        <v>9</v>
      </c>
      <c r="B15" s="89" t="s">
        <v>27</v>
      </c>
      <c r="C15" s="135">
        <v>0</v>
      </c>
      <c r="D15" s="118" t="e">
        <f t="shared" si="0"/>
        <v>#DIV/0!</v>
      </c>
    </row>
    <row r="16" spans="1:4" ht="12.75" hidden="1">
      <c r="A16" s="86"/>
      <c r="B16" s="86"/>
      <c r="C16" s="87"/>
      <c r="D16" s="86"/>
    </row>
    <row r="17" spans="1:6" ht="12.75">
      <c r="A17" s="345" t="s">
        <v>31</v>
      </c>
      <c r="B17" s="345"/>
      <c r="C17" s="345"/>
      <c r="D17" s="345"/>
      <c r="F17" s="3"/>
    </row>
    <row r="18" spans="1:5" ht="12.75">
      <c r="A18" s="97"/>
      <c r="B18" s="86"/>
      <c r="C18" s="87"/>
      <c r="E18" s="98"/>
    </row>
    <row r="19" spans="1:4" ht="12.75">
      <c r="A19" s="89"/>
      <c r="B19" s="90" t="s">
        <v>17</v>
      </c>
      <c r="C19" s="84">
        <f>+C20+C21+C22+C23+C25+C24</f>
        <v>38876075.800000004</v>
      </c>
      <c r="D19" s="85">
        <f>+D20+D21+D22+D23+D25+D24</f>
        <v>1</v>
      </c>
    </row>
    <row r="20" spans="1:6" ht="12.75" hidden="1">
      <c r="A20" s="101">
        <v>0</v>
      </c>
      <c r="B20" s="89" t="s">
        <v>18</v>
      </c>
      <c r="C20" s="83"/>
      <c r="D20" s="118">
        <f aca="true" t="shared" si="1" ref="D20:D25">+C20/$C$19</f>
        <v>0</v>
      </c>
      <c r="F20" s="3"/>
    </row>
    <row r="21" spans="1:6" ht="12.75">
      <c r="A21" s="101">
        <v>1</v>
      </c>
      <c r="B21" s="89" t="s">
        <v>19</v>
      </c>
      <c r="C21" s="83">
        <f>+'CONTROL INTERNO'!O12+'CONTROL INTERNO'!O13+'CONTROL INTERNO'!O16+'CONTROL INTERNO'!O19</f>
        <v>38876075.800000004</v>
      </c>
      <c r="D21" s="118">
        <f t="shared" si="1"/>
        <v>1</v>
      </c>
      <c r="F21" s="3"/>
    </row>
    <row r="22" spans="1:4" ht="12.75" hidden="1">
      <c r="A22" s="101">
        <v>2</v>
      </c>
      <c r="B22" s="89" t="s">
        <v>20</v>
      </c>
      <c r="C22" s="83"/>
      <c r="D22" s="118">
        <f t="shared" si="1"/>
        <v>0</v>
      </c>
    </row>
    <row r="23" spans="1:4" ht="12.75" hidden="1">
      <c r="A23" s="101">
        <v>5</v>
      </c>
      <c r="B23" s="89" t="s">
        <v>23</v>
      </c>
      <c r="C23" s="81"/>
      <c r="D23" s="118">
        <f t="shared" si="1"/>
        <v>0</v>
      </c>
    </row>
    <row r="24" spans="1:4" ht="12.75" hidden="1">
      <c r="A24" s="101">
        <v>6</v>
      </c>
      <c r="B24" s="89" t="s">
        <v>114</v>
      </c>
      <c r="C24" s="81"/>
      <c r="D24" s="118">
        <f t="shared" si="1"/>
        <v>0</v>
      </c>
    </row>
    <row r="25" spans="1:4" ht="12.75" hidden="1">
      <c r="A25" s="101">
        <v>9</v>
      </c>
      <c r="B25" s="89" t="s">
        <v>27</v>
      </c>
      <c r="C25" s="81">
        <v>0</v>
      </c>
      <c r="D25" s="118">
        <f t="shared" si="1"/>
        <v>0</v>
      </c>
    </row>
    <row r="26" spans="1:4" ht="12.75">
      <c r="A26" s="92"/>
      <c r="B26" s="93"/>
      <c r="C26" s="102"/>
      <c r="D26" s="95"/>
    </row>
    <row r="27" spans="1:4" ht="12.75" hidden="1">
      <c r="A27" s="345" t="s">
        <v>41</v>
      </c>
      <c r="B27" s="345"/>
      <c r="C27" s="345"/>
      <c r="D27" s="345"/>
    </row>
    <row r="28" spans="1:5" ht="12.75" hidden="1">
      <c r="A28" s="96"/>
      <c r="B28" s="96"/>
      <c r="C28" s="114"/>
      <c r="E28" s="115"/>
    </row>
    <row r="29" spans="1:5" ht="13.5" customHeight="1" hidden="1">
      <c r="A29" s="89"/>
      <c r="B29" s="90" t="s">
        <v>17</v>
      </c>
      <c r="C29" s="84">
        <f>+C30+C31+C32+C35+C34+C36+C33</f>
        <v>0</v>
      </c>
      <c r="D29" s="85" t="e">
        <f>+D30+D31+D32+D35+D36+D34+D33</f>
        <v>#DIV/0!</v>
      </c>
      <c r="E29" s="86"/>
    </row>
    <row r="30" spans="1:5" ht="12.75" hidden="1">
      <c r="A30" s="101">
        <v>0</v>
      </c>
      <c r="B30" s="89" t="s">
        <v>18</v>
      </c>
      <c r="C30" s="83"/>
      <c r="D30" s="118" t="e">
        <f aca="true" t="shared" si="2" ref="D30:D36">+C30/$C$29</f>
        <v>#DIV/0!</v>
      </c>
      <c r="E30" s="86"/>
    </row>
    <row r="31" spans="1:5" ht="12.75" hidden="1">
      <c r="A31" s="101">
        <v>1</v>
      </c>
      <c r="B31" s="89" t="s">
        <v>19</v>
      </c>
      <c r="C31" s="83"/>
      <c r="D31" s="118" t="e">
        <f t="shared" si="2"/>
        <v>#DIV/0!</v>
      </c>
      <c r="E31" s="86"/>
    </row>
    <row r="32" spans="1:5" ht="12.75" hidden="1">
      <c r="A32" s="101">
        <v>2</v>
      </c>
      <c r="B32" s="89" t="s">
        <v>20</v>
      </c>
      <c r="C32" s="83"/>
      <c r="D32" s="118" t="e">
        <f t="shared" si="2"/>
        <v>#DIV/0!</v>
      </c>
      <c r="E32" s="86"/>
    </row>
    <row r="33" spans="1:5" ht="12.75" hidden="1">
      <c r="A33" s="101">
        <v>3</v>
      </c>
      <c r="B33" s="89" t="s">
        <v>476</v>
      </c>
      <c r="C33" s="83"/>
      <c r="D33" s="118" t="e">
        <f t="shared" si="2"/>
        <v>#DIV/0!</v>
      </c>
      <c r="E33" s="86"/>
    </row>
    <row r="34" spans="1:5" ht="12.75" hidden="1">
      <c r="A34" s="101">
        <v>5</v>
      </c>
      <c r="B34" s="89" t="s">
        <v>23</v>
      </c>
      <c r="C34" s="83"/>
      <c r="D34" s="118" t="e">
        <f t="shared" si="2"/>
        <v>#DIV/0!</v>
      </c>
      <c r="E34" s="86"/>
    </row>
    <row r="35" spans="1:5" ht="12.75" hidden="1">
      <c r="A35" s="101">
        <v>6</v>
      </c>
      <c r="B35" s="89" t="s">
        <v>24</v>
      </c>
      <c r="C35" s="81"/>
      <c r="D35" s="118" t="e">
        <f t="shared" si="2"/>
        <v>#DIV/0!</v>
      </c>
      <c r="E35" s="86"/>
    </row>
    <row r="36" spans="1:5" ht="12.75" hidden="1">
      <c r="A36" s="101">
        <v>9</v>
      </c>
      <c r="B36" s="89" t="s">
        <v>27</v>
      </c>
      <c r="C36" s="81"/>
      <c r="D36" s="118" t="e">
        <f t="shared" si="2"/>
        <v>#DIV/0!</v>
      </c>
      <c r="E36" s="86"/>
    </row>
    <row r="37" spans="1:5" ht="12.75">
      <c r="A37" s="86"/>
      <c r="B37" s="86"/>
      <c r="C37" s="87"/>
      <c r="D37" s="86"/>
      <c r="E37" s="86"/>
    </row>
    <row r="38" ht="12.75">
      <c r="C38" s="48">
        <f>+C9+C19+C29-'CONTROL INTERNO'!O21</f>
        <v>0</v>
      </c>
    </row>
  </sheetData>
  <sheetProtection/>
  <mergeCells count="7">
    <mergeCell ref="A27:D27"/>
    <mergeCell ref="A7:D7"/>
    <mergeCell ref="A17:D17"/>
    <mergeCell ref="A1:D1"/>
    <mergeCell ref="A2:D2"/>
    <mergeCell ref="A5:D5"/>
    <mergeCell ref="A6:D6"/>
  </mergeCells>
  <printOptions horizontalCentered="1"/>
  <pageMargins left="0.7874015748031497" right="0.7874015748031497" top="0.984251968503937" bottom="0.984251968503937" header="0" footer="0"/>
  <pageSetup horizontalDpi="360" verticalDpi="360" orientation="portrait" paperSize="9" scale="95" r:id="rId2"/>
  <colBreaks count="1" manualBreakCount="1">
    <brk id="4" max="65535" man="1"/>
  </colBreaks>
  <drawing r:id="rId1"/>
</worksheet>
</file>

<file path=xl/worksheets/sheet5.xml><?xml version="1.0" encoding="utf-8"?>
<worksheet xmlns="http://schemas.openxmlformats.org/spreadsheetml/2006/main" xmlns:r="http://schemas.openxmlformats.org/officeDocument/2006/relationships">
  <dimension ref="A1:F32"/>
  <sheetViews>
    <sheetView zoomScalePageLayoutView="0" workbookViewId="0" topLeftCell="A1">
      <selection activeCell="A1" sqref="A1:D26"/>
    </sheetView>
  </sheetViews>
  <sheetFormatPr defaultColWidth="11.421875" defaultRowHeight="12.75"/>
  <cols>
    <col min="1" max="1" width="11.421875" style="4" customWidth="1"/>
    <col min="2" max="2" width="41.421875" style="4" customWidth="1"/>
    <col min="3" max="3" width="16.57421875" style="49" customWidth="1"/>
    <col min="4" max="4" width="13.8515625" style="4" customWidth="1"/>
    <col min="5" max="5" width="14.421875" style="4" bestFit="1" customWidth="1"/>
    <col min="6" max="6" width="14.8515625" style="4" bestFit="1" customWidth="1"/>
    <col min="7" max="16384" width="11.421875" style="4" customWidth="1"/>
  </cols>
  <sheetData>
    <row r="1" spans="1:4" ht="15.75">
      <c r="A1" s="349" t="s">
        <v>94</v>
      </c>
      <c r="B1" s="349"/>
      <c r="C1" s="349"/>
      <c r="D1" s="349"/>
    </row>
    <row r="2" spans="1:4" ht="15.75">
      <c r="A2" s="349" t="str">
        <f>+'AUM EGRESOS POR PARTIDA'!A2:D2</f>
        <v>MODIFICACION PRESUPUESTARIA 09-2020</v>
      </c>
      <c r="B2" s="349"/>
      <c r="C2" s="349"/>
      <c r="D2" s="349"/>
    </row>
    <row r="6" ht="15.75">
      <c r="E6" s="14"/>
    </row>
    <row r="7" spans="1:4" ht="15.75">
      <c r="A7" s="349" t="s">
        <v>28</v>
      </c>
      <c r="B7" s="349"/>
      <c r="C7" s="349"/>
      <c r="D7" s="349"/>
    </row>
    <row r="8" spans="1:4" ht="15.75">
      <c r="A8" s="349" t="s">
        <v>16</v>
      </c>
      <c r="B8" s="349"/>
      <c r="C8" s="349"/>
      <c r="D8" s="349"/>
    </row>
    <row r="9" ht="15.75">
      <c r="E9" s="49"/>
    </row>
    <row r="10" spans="1:6" ht="15.75">
      <c r="A10" s="89"/>
      <c r="B10" s="90" t="s">
        <v>17</v>
      </c>
      <c r="C10" s="117">
        <f>+C11+C12+C13+C14+C15+C16+C17+C19+C18</f>
        <v>38876075.800000004</v>
      </c>
      <c r="D10" s="91">
        <f>+D11+D12+D13+D14+D15+D16+D17+D19+D18</f>
        <v>1</v>
      </c>
      <c r="E10" s="49">
        <f>+C10-'CONTROL INTERNO'!N21</f>
        <v>0</v>
      </c>
      <c r="F10" s="235"/>
    </row>
    <row r="11" spans="1:6" ht="15" customHeight="1" hidden="1">
      <c r="A11" s="101">
        <v>0</v>
      </c>
      <c r="B11" s="89" t="s">
        <v>18</v>
      </c>
      <c r="C11" s="83"/>
      <c r="D11" s="118">
        <f>+C11/$C$10</f>
        <v>0</v>
      </c>
      <c r="E11" s="49"/>
      <c r="F11" s="201"/>
    </row>
    <row r="12" spans="1:6" ht="15.75">
      <c r="A12" s="101">
        <v>1</v>
      </c>
      <c r="B12" s="89" t="s">
        <v>19</v>
      </c>
      <c r="C12" s="83">
        <f>+'CONTROL INTERNO'!N15</f>
        <v>300000</v>
      </c>
      <c r="D12" s="118">
        <f>+C12/$C$10</f>
        <v>0.007716828250448055</v>
      </c>
      <c r="E12" s="49"/>
      <c r="F12" s="201"/>
    </row>
    <row r="13" spans="1:5" ht="15.75">
      <c r="A13" s="101">
        <v>2</v>
      </c>
      <c r="B13" s="89" t="s">
        <v>20</v>
      </c>
      <c r="C13" s="83">
        <f>+'CONTROL INTERNO'!N11</f>
        <v>280000</v>
      </c>
      <c r="D13" s="118">
        <f aca="true" t="shared" si="0" ref="D13:D19">+C13/$C$10</f>
        <v>0.007202373033751518</v>
      </c>
      <c r="E13" s="49"/>
    </row>
    <row r="14" spans="1:5" ht="15.75" hidden="1">
      <c r="A14" s="101">
        <v>3</v>
      </c>
      <c r="B14" s="89" t="s">
        <v>21</v>
      </c>
      <c r="C14" s="83"/>
      <c r="D14" s="118">
        <f t="shared" si="0"/>
        <v>0</v>
      </c>
      <c r="E14" s="49"/>
    </row>
    <row r="15" spans="1:5" ht="15.75" hidden="1">
      <c r="A15" s="101">
        <v>5</v>
      </c>
      <c r="B15" s="89" t="s">
        <v>23</v>
      </c>
      <c r="C15" s="83"/>
      <c r="D15" s="118">
        <f t="shared" si="0"/>
        <v>0</v>
      </c>
      <c r="E15" s="49"/>
    </row>
    <row r="16" spans="1:5" ht="15.75" hidden="1">
      <c r="A16" s="101">
        <v>4</v>
      </c>
      <c r="B16" s="89" t="s">
        <v>22</v>
      </c>
      <c r="C16" s="83"/>
      <c r="D16" s="118">
        <f t="shared" si="0"/>
        <v>0</v>
      </c>
      <c r="E16" s="49"/>
    </row>
    <row r="17" spans="1:5" ht="15.75" hidden="1">
      <c r="A17" s="101">
        <v>6</v>
      </c>
      <c r="B17" s="89" t="s">
        <v>114</v>
      </c>
      <c r="C17" s="83"/>
      <c r="D17" s="118">
        <f t="shared" si="0"/>
        <v>0</v>
      </c>
      <c r="E17" s="49"/>
    </row>
    <row r="18" spans="1:5" ht="15.75" hidden="1">
      <c r="A18" s="101">
        <v>8</v>
      </c>
      <c r="B18" s="89" t="s">
        <v>172</v>
      </c>
      <c r="C18" s="83"/>
      <c r="D18" s="118">
        <f t="shared" si="0"/>
        <v>0</v>
      </c>
      <c r="E18" s="49"/>
    </row>
    <row r="19" spans="1:5" ht="15.75">
      <c r="A19" s="101">
        <v>9</v>
      </c>
      <c r="B19" s="89" t="s">
        <v>27</v>
      </c>
      <c r="C19" s="83">
        <f>+'CONTROL INTERNO'!N10+'CONTROL INTERNO'!N18</f>
        <v>38296075.800000004</v>
      </c>
      <c r="D19" s="118">
        <f t="shared" si="0"/>
        <v>0.9850807987158005</v>
      </c>
      <c r="E19" s="49"/>
    </row>
    <row r="20" spans="1:5" ht="15.75">
      <c r="A20" s="86"/>
      <c r="B20" s="86"/>
      <c r="C20" s="87"/>
      <c r="D20" s="86"/>
      <c r="E20" s="49"/>
    </row>
    <row r="21" spans="1:6" ht="15.75">
      <c r="A21" s="349" t="s">
        <v>29</v>
      </c>
      <c r="B21" s="349"/>
      <c r="C21" s="349"/>
      <c r="D21" s="349"/>
      <c r="E21" s="49"/>
      <c r="F21" s="14"/>
    </row>
    <row r="22" spans="1:5" ht="15.75">
      <c r="A22" s="349" t="s">
        <v>186</v>
      </c>
      <c r="B22" s="349"/>
      <c r="C22" s="349"/>
      <c r="D22" s="349"/>
      <c r="E22" s="49"/>
    </row>
    <row r="23" spans="1:5" ht="15.75">
      <c r="A23" s="86"/>
      <c r="B23" s="86"/>
      <c r="C23" s="87"/>
      <c r="E23" s="87"/>
    </row>
    <row r="24" spans="1:5" ht="15.75">
      <c r="A24" s="89"/>
      <c r="B24" s="90" t="s">
        <v>17</v>
      </c>
      <c r="C24" s="117">
        <f>+C25+C26+C27+C29+C31+C32+C30+C28</f>
        <v>38876075.800000004</v>
      </c>
      <c r="D24" s="85">
        <f>+D25+D26+D27+D29+D31+D32+D30+D28</f>
        <v>1</v>
      </c>
      <c r="E24" s="49">
        <f>+C24-'CONTROL INTERNO'!O21</f>
        <v>0</v>
      </c>
    </row>
    <row r="25" spans="1:5" ht="15.75" hidden="1">
      <c r="A25" s="101">
        <v>0</v>
      </c>
      <c r="B25" s="89" t="s">
        <v>18</v>
      </c>
      <c r="C25" s="83"/>
      <c r="D25" s="118">
        <f aca="true" t="shared" si="1" ref="D25:D32">+C25/$C$24</f>
        <v>0</v>
      </c>
      <c r="E25" s="49"/>
    </row>
    <row r="26" spans="1:4" ht="15.75">
      <c r="A26" s="101">
        <v>1</v>
      </c>
      <c r="B26" s="89" t="s">
        <v>19</v>
      </c>
      <c r="C26" s="83">
        <f>+'CONTROL INTERNO'!O12+'CONTROL INTERNO'!O13+'CONTROL INTERNO'!O16+'CONTROL INTERNO'!O19</f>
        <v>38876075.800000004</v>
      </c>
      <c r="D26" s="118">
        <f t="shared" si="1"/>
        <v>1</v>
      </c>
    </row>
    <row r="27" spans="1:4" ht="15.75" hidden="1">
      <c r="A27" s="101">
        <v>2</v>
      </c>
      <c r="B27" s="89" t="s">
        <v>20</v>
      </c>
      <c r="C27" s="83"/>
      <c r="D27" s="118">
        <f t="shared" si="1"/>
        <v>0</v>
      </c>
    </row>
    <row r="28" spans="1:4" ht="15.75" hidden="1">
      <c r="A28" s="101">
        <v>3</v>
      </c>
      <c r="B28" s="89" t="s">
        <v>21</v>
      </c>
      <c r="C28" s="83"/>
      <c r="D28" s="118">
        <f t="shared" si="1"/>
        <v>0</v>
      </c>
    </row>
    <row r="29" spans="1:4" ht="15.75" hidden="1">
      <c r="A29" s="101">
        <v>5</v>
      </c>
      <c r="B29" s="89" t="s">
        <v>23</v>
      </c>
      <c r="C29" s="81"/>
      <c r="D29" s="118">
        <f t="shared" si="1"/>
        <v>0</v>
      </c>
    </row>
    <row r="30" spans="1:4" ht="15.75" hidden="1">
      <c r="A30" s="101">
        <v>6</v>
      </c>
      <c r="B30" s="89" t="s">
        <v>114</v>
      </c>
      <c r="C30" s="81"/>
      <c r="D30" s="118">
        <f t="shared" si="1"/>
        <v>0</v>
      </c>
    </row>
    <row r="31" spans="1:4" ht="15.75" hidden="1">
      <c r="A31" s="101">
        <v>8</v>
      </c>
      <c r="B31" s="89" t="s">
        <v>26</v>
      </c>
      <c r="C31" s="119"/>
      <c r="D31" s="118">
        <f t="shared" si="1"/>
        <v>0</v>
      </c>
    </row>
    <row r="32" spans="1:4" ht="15.75" hidden="1">
      <c r="A32" s="101">
        <v>9</v>
      </c>
      <c r="B32" s="89" t="s">
        <v>27</v>
      </c>
      <c r="C32" s="119"/>
      <c r="D32" s="118">
        <f t="shared" si="1"/>
        <v>0</v>
      </c>
    </row>
  </sheetData>
  <sheetProtection/>
  <mergeCells count="6">
    <mergeCell ref="A1:D1"/>
    <mergeCell ref="A2:D2"/>
    <mergeCell ref="A21:D21"/>
    <mergeCell ref="A22:D22"/>
    <mergeCell ref="A7:D7"/>
    <mergeCell ref="A8:D8"/>
  </mergeCells>
  <printOptions horizontalCentered="1"/>
  <pageMargins left="0.7874015748031497" right="0.7874015748031497" top="0.984251968503937" bottom="0.984251968503937" header="0" footer="0"/>
  <pageSetup horizontalDpi="360" verticalDpi="360" orientation="portrait" paperSize="9" r:id="rId2"/>
  <drawing r:id="rId1"/>
</worksheet>
</file>

<file path=xl/worksheets/sheet6.xml><?xml version="1.0" encoding="utf-8"?>
<worksheet xmlns="http://schemas.openxmlformats.org/spreadsheetml/2006/main" xmlns:r="http://schemas.openxmlformats.org/officeDocument/2006/relationships">
  <dimension ref="A1:J60"/>
  <sheetViews>
    <sheetView zoomScale="110" zoomScaleNormal="110" zoomScalePageLayoutView="0" workbookViewId="0" topLeftCell="A1">
      <selection activeCell="L11" sqref="L11"/>
    </sheetView>
  </sheetViews>
  <sheetFormatPr defaultColWidth="11.421875" defaultRowHeight="12.75"/>
  <cols>
    <col min="1" max="1" width="3.140625" style="7" customWidth="1"/>
    <col min="2" max="2" width="3.28125" style="7" customWidth="1"/>
    <col min="3" max="3" width="2.8515625" style="7" customWidth="1"/>
    <col min="4" max="4" width="2.7109375" style="7" customWidth="1"/>
    <col min="5" max="6" width="3.140625" style="7" customWidth="1"/>
    <col min="7" max="7" width="3.140625" style="7" hidden="1" customWidth="1"/>
    <col min="8" max="8" width="41.57421875" style="7" customWidth="1"/>
    <col min="9" max="9" width="14.8515625" style="13" bestFit="1" customWidth="1"/>
    <col min="10" max="10" width="12.140625" style="13" customWidth="1"/>
    <col min="11" max="16384" width="11.421875" style="7" customWidth="1"/>
  </cols>
  <sheetData>
    <row r="1" spans="1:10" s="11" customFormat="1" ht="15" customHeight="1">
      <c r="A1" s="350" t="s">
        <v>87</v>
      </c>
      <c r="B1" s="351"/>
      <c r="C1" s="351"/>
      <c r="D1" s="351"/>
      <c r="E1" s="351"/>
      <c r="F1" s="352"/>
      <c r="G1" s="9"/>
      <c r="H1" s="9" t="s">
        <v>38</v>
      </c>
      <c r="I1" s="38" t="s">
        <v>1</v>
      </c>
      <c r="J1" s="39" t="s">
        <v>1</v>
      </c>
    </row>
    <row r="2" spans="1:10" s="11" customFormat="1" ht="13.5" customHeight="1" thickBot="1">
      <c r="A2" s="17"/>
      <c r="B2" s="6"/>
      <c r="C2" s="6"/>
      <c r="D2" s="6"/>
      <c r="E2" s="6"/>
      <c r="F2" s="6"/>
      <c r="G2" s="6"/>
      <c r="H2" s="6"/>
      <c r="I2" s="18" t="s">
        <v>4</v>
      </c>
      <c r="J2" s="19" t="s">
        <v>5</v>
      </c>
    </row>
    <row r="3" spans="1:10" s="11" customFormat="1" ht="12.75">
      <c r="A3" s="15" t="s">
        <v>10</v>
      </c>
      <c r="B3" s="16" t="s">
        <v>10</v>
      </c>
      <c r="C3" s="25" t="s">
        <v>10</v>
      </c>
      <c r="D3" s="25" t="s">
        <v>11</v>
      </c>
      <c r="E3" s="25" t="s">
        <v>14</v>
      </c>
      <c r="F3" s="25"/>
      <c r="G3" s="20"/>
      <c r="H3" s="24" t="s">
        <v>69</v>
      </c>
      <c r="I3" s="21">
        <v>13000000</v>
      </c>
      <c r="J3" s="40"/>
    </row>
    <row r="4" spans="1:10" s="11" customFormat="1" ht="12.75">
      <c r="A4" s="15" t="s">
        <v>10</v>
      </c>
      <c r="B4" s="16" t="s">
        <v>13</v>
      </c>
      <c r="C4" s="16" t="s">
        <v>12</v>
      </c>
      <c r="D4" s="16" t="s">
        <v>10</v>
      </c>
      <c r="E4" s="16" t="s">
        <v>13</v>
      </c>
      <c r="F4" s="25"/>
      <c r="G4" s="20"/>
      <c r="H4" s="24" t="s">
        <v>62</v>
      </c>
      <c r="I4" s="21"/>
      <c r="J4" s="40">
        <v>13000000</v>
      </c>
    </row>
    <row r="5" spans="1:10" s="11" customFormat="1" ht="12.75">
      <c r="A5" s="15" t="s">
        <v>10</v>
      </c>
      <c r="B5" s="16" t="s">
        <v>13</v>
      </c>
      <c r="C5" s="25" t="s">
        <v>12</v>
      </c>
      <c r="D5" s="25" t="s">
        <v>10</v>
      </c>
      <c r="E5" s="25" t="s">
        <v>12</v>
      </c>
      <c r="F5" s="25"/>
      <c r="G5" s="20"/>
      <c r="H5" s="24" t="s">
        <v>63</v>
      </c>
      <c r="I5" s="21">
        <v>470000</v>
      </c>
      <c r="J5" s="40"/>
    </row>
    <row r="6" spans="1:10" s="11" customFormat="1" ht="12.75">
      <c r="A6" s="15" t="s">
        <v>10</v>
      </c>
      <c r="B6" s="16" t="s">
        <v>10</v>
      </c>
      <c r="C6" s="16" t="s">
        <v>59</v>
      </c>
      <c r="D6" s="25" t="s">
        <v>14</v>
      </c>
      <c r="E6" s="25" t="s">
        <v>10</v>
      </c>
      <c r="F6" s="25"/>
      <c r="G6" s="20"/>
      <c r="H6" s="24" t="s">
        <v>70</v>
      </c>
      <c r="I6" s="21">
        <v>1530000</v>
      </c>
      <c r="J6" s="40"/>
    </row>
    <row r="7" spans="1:10" s="11" customFormat="1" ht="12.75">
      <c r="A7" s="15" t="s">
        <v>10</v>
      </c>
      <c r="B7" s="16" t="s">
        <v>13</v>
      </c>
      <c r="C7" s="16" t="s">
        <v>12</v>
      </c>
      <c r="D7" s="25" t="s">
        <v>10</v>
      </c>
      <c r="E7" s="25" t="s">
        <v>11</v>
      </c>
      <c r="F7" s="25"/>
      <c r="G7" s="20"/>
      <c r="H7" s="24" t="s">
        <v>71</v>
      </c>
      <c r="I7" s="21"/>
      <c r="J7" s="40">
        <v>2000000</v>
      </c>
    </row>
    <row r="8" spans="1:10" s="11" customFormat="1" ht="12.75">
      <c r="A8" s="15" t="s">
        <v>10</v>
      </c>
      <c r="B8" s="16" t="s">
        <v>10</v>
      </c>
      <c r="C8" s="16" t="s">
        <v>10</v>
      </c>
      <c r="D8" s="25" t="s">
        <v>11</v>
      </c>
      <c r="E8" s="25" t="s">
        <v>15</v>
      </c>
      <c r="F8" s="25"/>
      <c r="G8" s="20"/>
      <c r="H8" s="24" t="s">
        <v>72</v>
      </c>
      <c r="I8" s="21">
        <v>4246909</v>
      </c>
      <c r="J8" s="40"/>
    </row>
    <row r="9" spans="1:10" s="11" customFormat="1" ht="12.75">
      <c r="A9" s="15" t="s">
        <v>10</v>
      </c>
      <c r="B9" s="16" t="s">
        <v>10</v>
      </c>
      <c r="C9" s="16" t="s">
        <v>59</v>
      </c>
      <c r="D9" s="25" t="s">
        <v>10</v>
      </c>
      <c r="E9" s="25" t="s">
        <v>12</v>
      </c>
      <c r="F9" s="25"/>
      <c r="G9" s="20"/>
      <c r="H9" s="24" t="s">
        <v>53</v>
      </c>
      <c r="I9" s="21"/>
      <c r="J9" s="40">
        <v>2000000</v>
      </c>
    </row>
    <row r="10" spans="1:10" s="11" customFormat="1" ht="12.75">
      <c r="A10" s="15" t="s">
        <v>10</v>
      </c>
      <c r="B10" s="16" t="s">
        <v>10</v>
      </c>
      <c r="C10" s="16" t="s">
        <v>59</v>
      </c>
      <c r="D10" s="25" t="s">
        <v>14</v>
      </c>
      <c r="E10" s="25" t="s">
        <v>14</v>
      </c>
      <c r="F10" s="25"/>
      <c r="G10" s="20"/>
      <c r="H10" s="24" t="s">
        <v>65</v>
      </c>
      <c r="I10" s="21"/>
      <c r="J10" s="40">
        <v>700000</v>
      </c>
    </row>
    <row r="11" spans="1:10" s="11" customFormat="1" ht="12.75">
      <c r="A11" s="15" t="s">
        <v>10</v>
      </c>
      <c r="B11" s="16" t="s">
        <v>10</v>
      </c>
      <c r="C11" s="25" t="s">
        <v>59</v>
      </c>
      <c r="D11" s="25" t="s">
        <v>13</v>
      </c>
      <c r="E11" s="25" t="s">
        <v>13</v>
      </c>
      <c r="F11" s="25"/>
      <c r="G11" s="20"/>
      <c r="H11" s="24" t="s">
        <v>54</v>
      </c>
      <c r="I11" s="21"/>
      <c r="J11" s="40">
        <v>224999</v>
      </c>
    </row>
    <row r="12" spans="1:10" s="11" customFormat="1" ht="25.5">
      <c r="A12" s="15" t="s">
        <v>10</v>
      </c>
      <c r="B12" s="16" t="s">
        <v>10</v>
      </c>
      <c r="C12" s="25" t="s">
        <v>59</v>
      </c>
      <c r="D12" s="25" t="s">
        <v>11</v>
      </c>
      <c r="E12" s="25" t="s">
        <v>10</v>
      </c>
      <c r="F12" s="25"/>
      <c r="G12" s="20"/>
      <c r="H12" s="24" t="s">
        <v>55</v>
      </c>
      <c r="I12" s="21"/>
      <c r="J12" s="40">
        <v>249750</v>
      </c>
    </row>
    <row r="13" spans="1:10" s="11" customFormat="1" ht="25.5">
      <c r="A13" s="15" t="s">
        <v>10</v>
      </c>
      <c r="B13" s="16" t="s">
        <v>10</v>
      </c>
      <c r="C13" s="16" t="s">
        <v>59</v>
      </c>
      <c r="D13" s="16" t="s">
        <v>11</v>
      </c>
      <c r="E13" s="16" t="s">
        <v>12</v>
      </c>
      <c r="F13" s="25"/>
      <c r="G13" s="20"/>
      <c r="H13" s="24" t="s">
        <v>56</v>
      </c>
      <c r="I13" s="21"/>
      <c r="J13" s="40">
        <v>13500</v>
      </c>
    </row>
    <row r="14" spans="1:10" s="11" customFormat="1" ht="25.5">
      <c r="A14" s="15" t="s">
        <v>10</v>
      </c>
      <c r="B14" s="16" t="s">
        <v>10</v>
      </c>
      <c r="C14" s="16" t="s">
        <v>59</v>
      </c>
      <c r="D14" s="16" t="s">
        <v>12</v>
      </c>
      <c r="E14" s="16" t="s">
        <v>10</v>
      </c>
      <c r="F14" s="25"/>
      <c r="G14" s="20"/>
      <c r="H14" s="24" t="s">
        <v>60</v>
      </c>
      <c r="I14" s="21"/>
      <c r="J14" s="40">
        <v>137160</v>
      </c>
    </row>
    <row r="15" spans="1:10" s="11" customFormat="1" ht="25.5">
      <c r="A15" s="15" t="s">
        <v>10</v>
      </c>
      <c r="B15" s="16" t="s">
        <v>10</v>
      </c>
      <c r="C15" s="25" t="s">
        <v>59</v>
      </c>
      <c r="D15" s="25" t="s">
        <v>12</v>
      </c>
      <c r="E15" s="25" t="s">
        <v>14</v>
      </c>
      <c r="F15" s="25"/>
      <c r="G15" s="20"/>
      <c r="H15" s="24" t="s">
        <v>57</v>
      </c>
      <c r="I15" s="21"/>
      <c r="J15" s="40">
        <v>40500</v>
      </c>
    </row>
    <row r="16" spans="1:10" s="11" customFormat="1" ht="25.5">
      <c r="A16" s="15" t="s">
        <v>10</v>
      </c>
      <c r="B16" s="16" t="s">
        <v>10</v>
      </c>
      <c r="C16" s="25" t="s">
        <v>59</v>
      </c>
      <c r="D16" s="25" t="s">
        <v>12</v>
      </c>
      <c r="E16" s="25" t="s">
        <v>13</v>
      </c>
      <c r="F16" s="16"/>
      <c r="G16" s="20"/>
      <c r="H16" s="24" t="s">
        <v>58</v>
      </c>
      <c r="I16" s="21"/>
      <c r="J16" s="40">
        <v>81000</v>
      </c>
    </row>
    <row r="17" spans="1:10" s="11" customFormat="1" ht="12.75">
      <c r="A17" s="15" t="s">
        <v>10</v>
      </c>
      <c r="B17" s="16" t="s">
        <v>10</v>
      </c>
      <c r="C17" s="16" t="s">
        <v>10</v>
      </c>
      <c r="D17" s="25" t="s">
        <v>39</v>
      </c>
      <c r="E17" s="25" t="s">
        <v>10</v>
      </c>
      <c r="F17" s="25"/>
      <c r="G17" s="20"/>
      <c r="H17" s="24" t="s">
        <v>67</v>
      </c>
      <c r="I17" s="21"/>
      <c r="J17" s="40">
        <v>800000</v>
      </c>
    </row>
    <row r="18" spans="1:10" s="11" customFormat="1" ht="12.75">
      <c r="A18" s="15" t="s">
        <v>10</v>
      </c>
      <c r="B18" s="16" t="s">
        <v>11</v>
      </c>
      <c r="C18" s="16" t="s">
        <v>46</v>
      </c>
      <c r="D18" s="16" t="s">
        <v>14</v>
      </c>
      <c r="E18" s="16" t="s">
        <v>14</v>
      </c>
      <c r="F18" s="16" t="s">
        <v>13</v>
      </c>
      <c r="G18" s="20"/>
      <c r="H18" s="22" t="s">
        <v>68</v>
      </c>
      <c r="I18" s="21">
        <v>8394398.38</v>
      </c>
      <c r="J18" s="40"/>
    </row>
    <row r="19" spans="1:10" s="11" customFormat="1" ht="12.75">
      <c r="A19" s="15" t="s">
        <v>10</v>
      </c>
      <c r="B19" s="16" t="s">
        <v>11</v>
      </c>
      <c r="C19" s="16" t="s">
        <v>15</v>
      </c>
      <c r="D19" s="16" t="s">
        <v>15</v>
      </c>
      <c r="E19" s="16" t="s">
        <v>14</v>
      </c>
      <c r="F19" s="16"/>
      <c r="G19" s="20"/>
      <c r="H19" s="22" t="s">
        <v>73</v>
      </c>
      <c r="I19" s="21"/>
      <c r="J19" s="40">
        <v>8394398.38</v>
      </c>
    </row>
    <row r="20" spans="1:10" s="11" customFormat="1" ht="12.75">
      <c r="A20" s="15" t="s">
        <v>14</v>
      </c>
      <c r="B20" s="16" t="s">
        <v>45</v>
      </c>
      <c r="C20" s="16" t="s">
        <v>59</v>
      </c>
      <c r="D20" s="16" t="s">
        <v>14</v>
      </c>
      <c r="E20" s="16" t="s">
        <v>11</v>
      </c>
      <c r="F20" s="16"/>
      <c r="G20" s="20"/>
      <c r="H20" s="22" t="s">
        <v>74</v>
      </c>
      <c r="I20" s="21">
        <v>959745.2</v>
      </c>
      <c r="J20" s="40"/>
    </row>
    <row r="21" spans="1:10" s="11" customFormat="1" ht="12.75">
      <c r="A21" s="15" t="s">
        <v>14</v>
      </c>
      <c r="B21" s="16" t="s">
        <v>12</v>
      </c>
      <c r="C21" s="16" t="s">
        <v>15</v>
      </c>
      <c r="D21" s="16" t="s">
        <v>15</v>
      </c>
      <c r="E21" s="16" t="s">
        <v>10</v>
      </c>
      <c r="F21" s="16"/>
      <c r="G21" s="20"/>
      <c r="H21" s="22" t="s">
        <v>75</v>
      </c>
      <c r="I21" s="21">
        <v>1500000</v>
      </c>
      <c r="J21" s="40"/>
    </row>
    <row r="22" spans="1:10" s="11" customFormat="1" ht="12.75">
      <c r="A22" s="15" t="s">
        <v>14</v>
      </c>
      <c r="B22" s="16" t="s">
        <v>12</v>
      </c>
      <c r="C22" s="16" t="s">
        <v>12</v>
      </c>
      <c r="D22" s="16" t="s">
        <v>10</v>
      </c>
      <c r="E22" s="16" t="s">
        <v>10</v>
      </c>
      <c r="F22" s="16"/>
      <c r="G22" s="20"/>
      <c r="H22" s="22" t="s">
        <v>64</v>
      </c>
      <c r="I22" s="21">
        <v>80386.35</v>
      </c>
      <c r="J22" s="40"/>
    </row>
    <row r="23" spans="1:10" s="11" customFormat="1" ht="12.75">
      <c r="A23" s="15" t="s">
        <v>14</v>
      </c>
      <c r="B23" s="16" t="s">
        <v>45</v>
      </c>
      <c r="C23" s="16" t="s">
        <v>14</v>
      </c>
      <c r="D23" s="16" t="s">
        <v>59</v>
      </c>
      <c r="E23" s="16" t="s">
        <v>10</v>
      </c>
      <c r="F23" s="16" t="s">
        <v>14</v>
      </c>
      <c r="G23" s="20"/>
      <c r="H23" s="22" t="s">
        <v>66</v>
      </c>
      <c r="I23" s="21"/>
      <c r="J23" s="40">
        <v>2540131.55</v>
      </c>
    </row>
    <row r="24" spans="1:10" s="11" customFormat="1" ht="12.75">
      <c r="A24" s="15" t="s">
        <v>14</v>
      </c>
      <c r="B24" s="16" t="s">
        <v>45</v>
      </c>
      <c r="C24" s="16" t="s">
        <v>14</v>
      </c>
      <c r="D24" s="16" t="s">
        <v>59</v>
      </c>
      <c r="E24" s="16" t="s">
        <v>10</v>
      </c>
      <c r="F24" s="16" t="s">
        <v>14</v>
      </c>
      <c r="G24" s="20"/>
      <c r="H24" s="22" t="s">
        <v>66</v>
      </c>
      <c r="I24" s="21">
        <v>2540131.55</v>
      </c>
      <c r="J24" s="40"/>
    </row>
    <row r="25" spans="1:10" s="11" customFormat="1" ht="12.75">
      <c r="A25" s="15" t="s">
        <v>14</v>
      </c>
      <c r="B25" s="16" t="s">
        <v>14</v>
      </c>
      <c r="C25" s="16" t="s">
        <v>59</v>
      </c>
      <c r="D25" s="16" t="s">
        <v>10</v>
      </c>
      <c r="E25" s="16" t="s">
        <v>14</v>
      </c>
      <c r="F25" s="16"/>
      <c r="G25" s="20"/>
      <c r="H25" s="22" t="s">
        <v>66</v>
      </c>
      <c r="I25" s="21"/>
      <c r="J25" s="40">
        <v>2540131.55</v>
      </c>
    </row>
    <row r="26" spans="1:10" s="11" customFormat="1" ht="12.75">
      <c r="A26" s="15" t="s">
        <v>10</v>
      </c>
      <c r="B26" s="16" t="s">
        <v>10</v>
      </c>
      <c r="C26" s="16" t="s">
        <v>10</v>
      </c>
      <c r="D26" s="16" t="s">
        <v>39</v>
      </c>
      <c r="E26" s="16" t="s">
        <v>14</v>
      </c>
      <c r="F26" s="16"/>
      <c r="G26" s="20"/>
      <c r="H26" s="22" t="s">
        <v>76</v>
      </c>
      <c r="I26" s="21">
        <v>365000</v>
      </c>
      <c r="J26" s="40"/>
    </row>
    <row r="27" spans="1:10" s="11" customFormat="1" ht="12.75">
      <c r="A27" s="15" t="s">
        <v>10</v>
      </c>
      <c r="B27" s="16" t="s">
        <v>10</v>
      </c>
      <c r="C27" s="16" t="s">
        <v>10</v>
      </c>
      <c r="D27" s="16" t="s">
        <v>13</v>
      </c>
      <c r="E27" s="16" t="s">
        <v>14</v>
      </c>
      <c r="F27" s="16"/>
      <c r="G27" s="20"/>
      <c r="H27" s="22" t="s">
        <v>61</v>
      </c>
      <c r="I27" s="21"/>
      <c r="J27" s="40">
        <v>365000</v>
      </c>
    </row>
    <row r="28" spans="1:10" s="11" customFormat="1" ht="12.75">
      <c r="A28" s="15" t="s">
        <v>10</v>
      </c>
      <c r="B28" s="16" t="s">
        <v>10</v>
      </c>
      <c r="C28" s="16" t="s">
        <v>10</v>
      </c>
      <c r="D28" s="16" t="s">
        <v>13</v>
      </c>
      <c r="E28" s="16" t="s">
        <v>14</v>
      </c>
      <c r="F28" s="16"/>
      <c r="G28" s="20"/>
      <c r="H28" s="22" t="s">
        <v>61</v>
      </c>
      <c r="I28" s="21">
        <v>3000000</v>
      </c>
      <c r="J28" s="40"/>
    </row>
    <row r="29" spans="1:10" s="11" customFormat="1" ht="12.75">
      <c r="A29" s="15" t="s">
        <v>14</v>
      </c>
      <c r="B29" s="16" t="s">
        <v>14</v>
      </c>
      <c r="C29" s="16" t="s">
        <v>59</v>
      </c>
      <c r="D29" s="16" t="s">
        <v>10</v>
      </c>
      <c r="E29" s="16" t="s">
        <v>14</v>
      </c>
      <c r="F29" s="16"/>
      <c r="G29" s="20"/>
      <c r="H29" s="22" t="s">
        <v>66</v>
      </c>
      <c r="I29" s="21"/>
      <c r="J29" s="40">
        <v>3000000</v>
      </c>
    </row>
    <row r="30" spans="1:10" s="11" customFormat="1" ht="12.75">
      <c r="A30" s="15" t="s">
        <v>10</v>
      </c>
      <c r="B30" s="16" t="s">
        <v>10</v>
      </c>
      <c r="C30" s="16" t="s">
        <v>10</v>
      </c>
      <c r="D30" s="16" t="s">
        <v>39</v>
      </c>
      <c r="E30" s="16" t="s">
        <v>14</v>
      </c>
      <c r="F30" s="16"/>
      <c r="G30" s="20"/>
      <c r="H30" s="22" t="s">
        <v>76</v>
      </c>
      <c r="I30" s="21">
        <v>1927475.23</v>
      </c>
      <c r="J30" s="40"/>
    </row>
    <row r="31" spans="1:10" s="11" customFormat="1" ht="12.75">
      <c r="A31" s="15" t="s">
        <v>14</v>
      </c>
      <c r="B31" s="16" t="s">
        <v>12</v>
      </c>
      <c r="C31" s="16" t="s">
        <v>12</v>
      </c>
      <c r="D31" s="16" t="s">
        <v>10</v>
      </c>
      <c r="E31" s="16" t="s">
        <v>10</v>
      </c>
      <c r="F31" s="16"/>
      <c r="G31" s="20"/>
      <c r="H31" s="22" t="s">
        <v>64</v>
      </c>
      <c r="I31" s="21">
        <v>299613.65</v>
      </c>
      <c r="J31" s="40"/>
    </row>
    <row r="32" spans="1:10" s="11" customFormat="1" ht="12.75">
      <c r="A32" s="15" t="s">
        <v>14</v>
      </c>
      <c r="B32" s="16" t="s">
        <v>10</v>
      </c>
      <c r="C32" s="16" t="s">
        <v>59</v>
      </c>
      <c r="D32" s="16" t="s">
        <v>10</v>
      </c>
      <c r="E32" s="16" t="s">
        <v>14</v>
      </c>
      <c r="F32" s="16"/>
      <c r="G32" s="20"/>
      <c r="H32" s="22" t="s">
        <v>66</v>
      </c>
      <c r="I32" s="21"/>
      <c r="J32" s="40">
        <v>2227088.88</v>
      </c>
    </row>
    <row r="33" spans="1:10" s="11" customFormat="1" ht="12.75">
      <c r="A33" s="15" t="s">
        <v>14</v>
      </c>
      <c r="B33" s="16" t="s">
        <v>44</v>
      </c>
      <c r="C33" s="16" t="s">
        <v>59</v>
      </c>
      <c r="D33" s="16" t="s">
        <v>14</v>
      </c>
      <c r="E33" s="16" t="s">
        <v>10</v>
      </c>
      <c r="F33" s="16"/>
      <c r="G33" s="20"/>
      <c r="H33" s="22" t="s">
        <v>52</v>
      </c>
      <c r="I33" s="21">
        <v>871153.15</v>
      </c>
      <c r="J33" s="40"/>
    </row>
    <row r="34" spans="1:10" s="11" customFormat="1" ht="12.75">
      <c r="A34" s="15" t="s">
        <v>14</v>
      </c>
      <c r="B34" s="16" t="s">
        <v>14</v>
      </c>
      <c r="C34" s="16" t="s">
        <v>59</v>
      </c>
      <c r="D34" s="16" t="s">
        <v>10</v>
      </c>
      <c r="E34" s="16" t="s">
        <v>14</v>
      </c>
      <c r="F34" s="16"/>
      <c r="G34" s="20"/>
      <c r="H34" s="22" t="s">
        <v>66</v>
      </c>
      <c r="I34" s="21"/>
      <c r="J34" s="40">
        <v>871153.15</v>
      </c>
    </row>
    <row r="35" spans="1:10" s="11" customFormat="1" ht="12.75">
      <c r="A35" s="15" t="s">
        <v>10</v>
      </c>
      <c r="B35" s="16" t="s">
        <v>10</v>
      </c>
      <c r="C35" s="16" t="s">
        <v>10</v>
      </c>
      <c r="D35" s="16" t="s">
        <v>11</v>
      </c>
      <c r="E35" s="16" t="s">
        <v>15</v>
      </c>
      <c r="F35" s="16"/>
      <c r="G35" s="20"/>
      <c r="H35" s="22" t="s">
        <v>72</v>
      </c>
      <c r="I35" s="21">
        <v>2114854.02</v>
      </c>
      <c r="J35" s="40"/>
    </row>
    <row r="36" spans="1:10" s="11" customFormat="1" ht="12.75">
      <c r="A36" s="15" t="s">
        <v>14</v>
      </c>
      <c r="B36" s="16" t="s">
        <v>14</v>
      </c>
      <c r="C36" s="16" t="s">
        <v>59</v>
      </c>
      <c r="D36" s="16" t="s">
        <v>10</v>
      </c>
      <c r="E36" s="16" t="s">
        <v>14</v>
      </c>
      <c r="F36" s="16"/>
      <c r="G36" s="20"/>
      <c r="H36" s="22" t="s">
        <v>66</v>
      </c>
      <c r="I36" s="21"/>
      <c r="J36" s="40">
        <v>2114854.02</v>
      </c>
    </row>
    <row r="37" spans="1:10" s="11" customFormat="1" ht="12.75">
      <c r="A37" s="15" t="s">
        <v>14</v>
      </c>
      <c r="B37" s="16" t="s">
        <v>44</v>
      </c>
      <c r="C37" s="16" t="s">
        <v>59</v>
      </c>
      <c r="D37" s="16" t="s">
        <v>14</v>
      </c>
      <c r="E37" s="16" t="s">
        <v>10</v>
      </c>
      <c r="F37" s="16"/>
      <c r="G37" s="20"/>
      <c r="H37" s="22" t="s">
        <v>52</v>
      </c>
      <c r="I37" s="21">
        <v>1250000</v>
      </c>
      <c r="J37" s="40"/>
    </row>
    <row r="38" spans="1:10" s="11" customFormat="1" ht="12.75">
      <c r="A38" s="15" t="s">
        <v>14</v>
      </c>
      <c r="B38" s="16" t="s">
        <v>47</v>
      </c>
      <c r="C38" s="16" t="s">
        <v>10</v>
      </c>
      <c r="D38" s="16" t="s">
        <v>59</v>
      </c>
      <c r="E38" s="16" t="s">
        <v>10</v>
      </c>
      <c r="F38" s="16" t="s">
        <v>14</v>
      </c>
      <c r="G38" s="20"/>
      <c r="H38" s="22" t="s">
        <v>66</v>
      </c>
      <c r="I38" s="21"/>
      <c r="J38" s="40">
        <v>1250000</v>
      </c>
    </row>
    <row r="39" spans="1:10" s="11" customFormat="1" ht="12.75">
      <c r="A39" s="15" t="s">
        <v>14</v>
      </c>
      <c r="B39" s="16" t="s">
        <v>44</v>
      </c>
      <c r="C39" s="16" t="s">
        <v>59</v>
      </c>
      <c r="D39" s="16" t="s">
        <v>14</v>
      </c>
      <c r="E39" s="16" t="s">
        <v>10</v>
      </c>
      <c r="F39" s="16"/>
      <c r="G39" s="20"/>
      <c r="H39" s="22" t="s">
        <v>52</v>
      </c>
      <c r="I39" s="21">
        <v>207685.79</v>
      </c>
      <c r="J39" s="40"/>
    </row>
    <row r="40" spans="1:10" s="11" customFormat="1" ht="12.75">
      <c r="A40" s="15" t="s">
        <v>14</v>
      </c>
      <c r="B40" s="16" t="s">
        <v>44</v>
      </c>
      <c r="C40" s="16" t="s">
        <v>59</v>
      </c>
      <c r="D40" s="16" t="s">
        <v>13</v>
      </c>
      <c r="E40" s="16" t="s">
        <v>13</v>
      </c>
      <c r="F40" s="16"/>
      <c r="G40" s="20"/>
      <c r="H40" s="22" t="s">
        <v>54</v>
      </c>
      <c r="I40" s="21">
        <v>442314.21</v>
      </c>
      <c r="J40" s="40"/>
    </row>
    <row r="41" spans="1:10" s="11" customFormat="1" ht="12.75">
      <c r="A41" s="25" t="s">
        <v>14</v>
      </c>
      <c r="B41" s="25" t="s">
        <v>11</v>
      </c>
      <c r="C41" s="25" t="s">
        <v>59</v>
      </c>
      <c r="D41" s="25" t="s">
        <v>14</v>
      </c>
      <c r="E41" s="25" t="s">
        <v>10</v>
      </c>
      <c r="F41" s="25"/>
      <c r="G41" s="5"/>
      <c r="H41" s="24" t="s">
        <v>52</v>
      </c>
      <c r="I41" s="37"/>
      <c r="J41" s="37">
        <v>650000</v>
      </c>
    </row>
    <row r="42" spans="1:10" s="11" customFormat="1" ht="25.5">
      <c r="A42" s="41" t="s">
        <v>10</v>
      </c>
      <c r="B42" s="28" t="s">
        <v>11</v>
      </c>
      <c r="C42" s="28" t="s">
        <v>46</v>
      </c>
      <c r="D42" s="28" t="s">
        <v>14</v>
      </c>
      <c r="E42" s="28" t="s">
        <v>14</v>
      </c>
      <c r="F42" s="28" t="s">
        <v>13</v>
      </c>
      <c r="G42" s="5"/>
      <c r="H42" s="42" t="s">
        <v>88</v>
      </c>
      <c r="I42" s="43">
        <v>147411372.01</v>
      </c>
      <c r="J42" s="43"/>
    </row>
    <row r="43" spans="1:10" s="11" customFormat="1" ht="12.75">
      <c r="A43" s="41" t="s">
        <v>10</v>
      </c>
      <c r="B43" s="28" t="s">
        <v>11</v>
      </c>
      <c r="C43" s="28" t="s">
        <v>15</v>
      </c>
      <c r="D43" s="28" t="s">
        <v>10</v>
      </c>
      <c r="E43" s="28" t="s">
        <v>13</v>
      </c>
      <c r="F43" s="28" t="s">
        <v>14</v>
      </c>
      <c r="G43" s="5"/>
      <c r="H43" s="42" t="s">
        <v>89</v>
      </c>
      <c r="I43" s="43"/>
      <c r="J43" s="43">
        <v>52301693.18</v>
      </c>
    </row>
    <row r="44" spans="1:10" s="11" customFormat="1" ht="12.75">
      <c r="A44" s="41" t="s">
        <v>10</v>
      </c>
      <c r="B44" s="28" t="s">
        <v>11</v>
      </c>
      <c r="C44" s="28" t="s">
        <v>15</v>
      </c>
      <c r="D44" s="28" t="s">
        <v>10</v>
      </c>
      <c r="E44" s="28" t="s">
        <v>13</v>
      </c>
      <c r="F44" s="28" t="s">
        <v>13</v>
      </c>
      <c r="G44" s="5"/>
      <c r="H44" s="42" t="s">
        <v>90</v>
      </c>
      <c r="I44" s="43"/>
      <c r="J44" s="43">
        <v>95109478.83</v>
      </c>
    </row>
    <row r="45" spans="1:10" s="11" customFormat="1" ht="14.25" customHeight="1" thickBot="1">
      <c r="A45" s="26"/>
      <c r="B45" s="27"/>
      <c r="C45" s="27"/>
      <c r="D45" s="27"/>
      <c r="E45" s="27"/>
      <c r="F45" s="28"/>
      <c r="G45" s="29"/>
      <c r="H45" s="30" t="s">
        <v>9</v>
      </c>
      <c r="I45" s="31"/>
      <c r="J45" s="32"/>
    </row>
    <row r="46" spans="1:10" s="11" customFormat="1" ht="18.75" customHeight="1" thickBot="1">
      <c r="A46" s="33" t="s">
        <v>7</v>
      </c>
      <c r="B46" s="34"/>
      <c r="C46" s="34"/>
      <c r="D46" s="34"/>
      <c r="E46" s="34"/>
      <c r="F46" s="34"/>
      <c r="G46" s="34"/>
      <c r="H46" s="35"/>
      <c r="I46" s="36">
        <f>SUM(I3:I45)</f>
        <v>190611038.54</v>
      </c>
      <c r="J46" s="36">
        <f>SUM(J3:J45)</f>
        <v>190610838.54000002</v>
      </c>
    </row>
    <row r="47" spans="1:10" s="11" customFormat="1" ht="18.75" customHeight="1">
      <c r="A47" s="8"/>
      <c r="B47" s="8"/>
      <c r="C47" s="8"/>
      <c r="D47" s="8"/>
      <c r="E47" s="8"/>
      <c r="F47" s="8"/>
      <c r="G47" s="8"/>
      <c r="H47" s="8"/>
      <c r="I47" s="10"/>
      <c r="J47" s="10"/>
    </row>
    <row r="48" spans="1:10" ht="23.25" customHeight="1">
      <c r="A48" s="12"/>
      <c r="B48" s="12"/>
      <c r="C48" s="12"/>
      <c r="D48" s="12"/>
      <c r="E48" s="12"/>
      <c r="F48" s="12"/>
      <c r="G48" s="12"/>
      <c r="H48" s="12"/>
      <c r="I48" s="12"/>
      <c r="J48" s="12"/>
    </row>
    <row r="50" ht="12.75">
      <c r="A50" s="11"/>
    </row>
    <row r="51" ht="11.25" customHeight="1"/>
    <row r="52" ht="11.25" customHeight="1"/>
    <row r="53" ht="11.25" customHeight="1"/>
    <row r="54" ht="11.25" customHeight="1"/>
    <row r="55" ht="11.25" customHeight="1"/>
    <row r="56" ht="11.25" customHeight="1"/>
    <row r="57" ht="11.25" customHeight="1"/>
    <row r="58" ht="11.25" customHeight="1"/>
    <row r="59" spans="9:10" ht="11.25" customHeight="1">
      <c r="I59" s="23"/>
      <c r="J59" s="23"/>
    </row>
    <row r="60" spans="9:10" ht="11.25" customHeight="1">
      <c r="I60" s="23"/>
      <c r="J60" s="23"/>
    </row>
    <row r="61" ht="11.25" customHeight="1"/>
    <row r="92" ht="10.5" customHeight="1"/>
  </sheetData>
  <sheetProtection/>
  <mergeCells count="1">
    <mergeCell ref="A1:F1"/>
  </mergeCells>
  <printOptions horizontalCentered="1" verticalCentered="1"/>
  <pageMargins left="0.1968503937007874" right="0.1968503937007874" top="0.5905511811023623" bottom="0.5905511811023623" header="0" footer="0"/>
  <pageSetup orientation="portrait" scale="9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94"/>
  <sheetViews>
    <sheetView zoomScalePageLayoutView="0" workbookViewId="0" topLeftCell="A1">
      <pane ySplit="8" topLeftCell="A9" activePane="bottomLeft" state="frozen"/>
      <selection pane="topLeft" activeCell="A1" sqref="A1"/>
      <selection pane="bottomLeft" activeCell="E22" sqref="E22"/>
    </sheetView>
  </sheetViews>
  <sheetFormatPr defaultColWidth="11.421875" defaultRowHeight="12.75"/>
  <cols>
    <col min="1" max="1" width="25.140625" style="184" bestFit="1" customWidth="1"/>
    <col min="2" max="2" width="16.8515625" style="45" customWidth="1"/>
    <col min="3" max="3" width="17.8515625" style="45" customWidth="1"/>
    <col min="4" max="4" width="12.00390625" style="45" bestFit="1" customWidth="1"/>
    <col min="5" max="5" width="12.8515625" style="45" bestFit="1" customWidth="1"/>
    <col min="6" max="16384" width="11.421875" style="45" customWidth="1"/>
  </cols>
  <sheetData>
    <row r="1" spans="2:4" ht="12.75">
      <c r="B1" s="215"/>
      <c r="C1" s="215"/>
      <c r="D1" s="215"/>
    </row>
    <row r="2" spans="2:4" ht="12.75">
      <c r="B2" s="215"/>
      <c r="C2" s="215"/>
      <c r="D2" s="215"/>
    </row>
    <row r="3" spans="2:4" ht="12.75">
      <c r="B3" s="353" t="s">
        <v>92</v>
      </c>
      <c r="C3" s="353"/>
      <c r="D3" s="353"/>
    </row>
    <row r="4" spans="2:4" ht="12.75">
      <c r="B4" s="353" t="s">
        <v>173</v>
      </c>
      <c r="C4" s="353"/>
      <c r="D4" s="353"/>
    </row>
    <row r="5" spans="2:4" ht="12.75">
      <c r="B5" s="354" t="s">
        <v>151</v>
      </c>
      <c r="C5" s="354"/>
      <c r="D5" s="354"/>
    </row>
    <row r="6" spans="2:4" ht="12.75">
      <c r="B6" s="78"/>
      <c r="C6" s="75"/>
      <c r="D6" s="77"/>
    </row>
    <row r="7" spans="1:4" s="46" customFormat="1" ht="20.25" customHeight="1">
      <c r="A7" s="185"/>
      <c r="B7" s="74"/>
      <c r="C7" s="75"/>
      <c r="D7" s="77"/>
    </row>
    <row r="8" spans="1:4" s="46" customFormat="1" ht="19.5" customHeight="1">
      <c r="A8" s="185"/>
      <c r="B8" s="74"/>
      <c r="C8" s="75"/>
      <c r="D8" s="79"/>
    </row>
    <row r="9" spans="1:4" s="46" customFormat="1" ht="12.75" customHeight="1">
      <c r="A9" s="210" t="s">
        <v>147</v>
      </c>
      <c r="B9" s="211" t="s">
        <v>148</v>
      </c>
      <c r="C9" s="211" t="s">
        <v>149</v>
      </c>
      <c r="D9" s="211" t="s">
        <v>150</v>
      </c>
    </row>
    <row r="10" spans="1:4" s="46" customFormat="1" ht="12.75">
      <c r="A10" s="226" t="s">
        <v>158</v>
      </c>
      <c r="B10" s="227"/>
      <c r="C10" s="228"/>
      <c r="D10" s="229">
        <f>+B10-C10</f>
        <v>0</v>
      </c>
    </row>
    <row r="11" spans="1:4" s="46" customFormat="1" ht="12.75">
      <c r="A11" s="61" t="s">
        <v>159</v>
      </c>
      <c r="B11" s="206"/>
      <c r="C11" s="208"/>
      <c r="D11" s="207"/>
    </row>
    <row r="12" spans="1:4" s="46" customFormat="1" ht="12.75">
      <c r="A12" s="61" t="s">
        <v>164</v>
      </c>
      <c r="B12" s="206"/>
      <c r="C12" s="208"/>
      <c r="D12" s="207"/>
    </row>
    <row r="13" spans="1:4" s="46" customFormat="1" ht="12.75">
      <c r="A13" s="61" t="s">
        <v>160</v>
      </c>
      <c r="B13" s="206"/>
      <c r="C13" s="208"/>
      <c r="D13" s="207"/>
    </row>
    <row r="14" spans="1:4" s="46" customFormat="1" ht="12.75">
      <c r="A14" s="214"/>
      <c r="B14" s="209">
        <f>SUM(B10:B13)</f>
        <v>0</v>
      </c>
      <c r="C14" s="209">
        <f>SUM(C10:C13)</f>
        <v>0</v>
      </c>
      <c r="D14" s="209">
        <f>SUM(D10:D13)</f>
        <v>0</v>
      </c>
    </row>
    <row r="15" spans="1:4" s="46" customFormat="1" ht="12.75">
      <c r="A15" s="212"/>
      <c r="B15" s="230">
        <f>+'CONTROL INTERNO'!N21-'RESUMEN CONTROL GASTO CORRIENTE'!B14</f>
        <v>38876075.800000004</v>
      </c>
      <c r="C15" s="213"/>
      <c r="D15" s="213"/>
    </row>
    <row r="16" s="46" customFormat="1" ht="12.75"/>
    <row r="17" s="46" customFormat="1" ht="12.75">
      <c r="A17" s="185"/>
    </row>
    <row r="18" s="46" customFormat="1" ht="12.75" customHeight="1">
      <c r="A18" s="185"/>
    </row>
    <row r="19" spans="1:3" s="46" customFormat="1" ht="12.75" customHeight="1">
      <c r="A19" s="216">
        <v>2019</v>
      </c>
      <c r="B19" s="217">
        <v>0.0467</v>
      </c>
      <c r="C19" s="216" t="s">
        <v>152</v>
      </c>
    </row>
    <row r="20" spans="1:3" s="46" customFormat="1" ht="12.75" customHeight="1">
      <c r="A20" s="218">
        <v>1176636254.0864804</v>
      </c>
      <c r="B20" s="218">
        <f>+A20*B19</f>
        <v>54948913.065838635</v>
      </c>
      <c r="C20" s="218">
        <f>+A20+B20</f>
        <v>1231585167.152319</v>
      </c>
    </row>
    <row r="21" spans="1:3" s="46" customFormat="1" ht="24.75" customHeight="1">
      <c r="A21" s="221" t="s">
        <v>153</v>
      </c>
      <c r="B21" s="221" t="s">
        <v>154</v>
      </c>
      <c r="C21" s="221" t="s">
        <v>155</v>
      </c>
    </row>
    <row r="22" spans="1:3" s="46" customFormat="1" ht="12.75" customHeight="1">
      <c r="A22" s="89" t="s">
        <v>156</v>
      </c>
      <c r="B22" s="219">
        <v>1246396675.0416956</v>
      </c>
      <c r="C22" s="219">
        <f>+C20-B22</f>
        <v>-14811507.88937664</v>
      </c>
    </row>
    <row r="23" spans="1:5" s="46" customFormat="1" ht="12.75" customHeight="1">
      <c r="A23" s="89" t="s">
        <v>157</v>
      </c>
      <c r="B23" s="81">
        <v>1780000</v>
      </c>
      <c r="C23" s="219">
        <f>+C22-B23</f>
        <v>-16591507.88937664</v>
      </c>
      <c r="E23" s="220"/>
    </row>
    <row r="24" spans="1:3" s="46" customFormat="1" ht="12.75" customHeight="1">
      <c r="A24" s="89" t="s">
        <v>161</v>
      </c>
      <c r="B24" s="81">
        <v>-34176907.05</v>
      </c>
      <c r="C24" s="219">
        <f>+C23-B24</f>
        <v>17585399.160623357</v>
      </c>
    </row>
    <row r="25" spans="1:3" s="46" customFormat="1" ht="12.75" customHeight="1">
      <c r="A25" s="89" t="s">
        <v>165</v>
      </c>
      <c r="B25" s="81">
        <v>1776580.9100000001</v>
      </c>
      <c r="C25" s="219">
        <f>+C24-B25</f>
        <v>15808818.250623357</v>
      </c>
    </row>
    <row r="26" spans="1:3" s="46" customFormat="1" ht="12.75" customHeight="1">
      <c r="A26" s="89" t="s">
        <v>171</v>
      </c>
      <c r="B26" s="81">
        <f>+D10</f>
        <v>0</v>
      </c>
      <c r="C26" s="219">
        <f>+C25-B26</f>
        <v>15808818.250623357</v>
      </c>
    </row>
    <row r="27" s="46" customFormat="1" ht="12.75" customHeight="1">
      <c r="A27" s="185"/>
    </row>
    <row r="28" s="46" customFormat="1" ht="12.75" customHeight="1">
      <c r="A28" s="185"/>
    </row>
    <row r="29" s="46" customFormat="1" ht="12.75" customHeight="1">
      <c r="A29" s="185"/>
    </row>
    <row r="30" s="46" customFormat="1" ht="12.75" customHeight="1">
      <c r="A30" s="185"/>
    </row>
    <row r="31" s="46" customFormat="1" ht="12.75" customHeight="1">
      <c r="A31" s="185"/>
    </row>
    <row r="32" s="46" customFormat="1" ht="12.75" customHeight="1">
      <c r="A32" s="185"/>
    </row>
    <row r="33" spans="1:2" s="46" customFormat="1" ht="12.75" customHeight="1">
      <c r="A33" s="185"/>
      <c r="B33" s="198"/>
    </row>
    <row r="34" spans="1:2" s="46" customFormat="1" ht="12.75" customHeight="1">
      <c r="A34" s="185"/>
      <c r="B34" s="198"/>
    </row>
    <row r="35" spans="1:2" s="46" customFormat="1" ht="12.75" customHeight="1">
      <c r="A35" s="185"/>
      <c r="B35" s="198"/>
    </row>
    <row r="36" spans="1:2" s="46" customFormat="1" ht="12.75" customHeight="1">
      <c r="A36" s="185"/>
      <c r="B36" s="198"/>
    </row>
    <row r="37" spans="1:2" s="46" customFormat="1" ht="12.75" customHeight="1">
      <c r="A37" s="185"/>
      <c r="B37" s="198"/>
    </row>
    <row r="38" s="46" customFormat="1" ht="12.75" customHeight="1"/>
    <row r="39" s="46" customFormat="1" ht="12.75" customHeight="1"/>
    <row r="40" s="46" customFormat="1" ht="12.75" customHeight="1"/>
    <row r="41" s="46" customFormat="1" ht="12.75" customHeight="1"/>
    <row r="42" s="46" customFormat="1" ht="14.25" customHeight="1"/>
    <row r="43" s="46" customFormat="1" ht="18.75" customHeight="1">
      <c r="A43" s="185"/>
    </row>
    <row r="44" s="46" customFormat="1" ht="18.75" customHeight="1">
      <c r="A44" s="69"/>
    </row>
    <row r="45" s="46" customFormat="1" ht="18.75" customHeight="1">
      <c r="A45" s="185"/>
    </row>
    <row r="46" s="46" customFormat="1" ht="18.75" customHeight="1"/>
    <row r="47" s="46" customFormat="1" ht="16.5" customHeight="1"/>
    <row r="48" s="46" customFormat="1" ht="16.5" customHeight="1"/>
    <row r="50" ht="23.25" customHeight="1"/>
    <row r="53" ht="11.25" customHeight="1"/>
    <row r="54" ht="11.25" customHeight="1"/>
    <row r="55" ht="11.25" customHeight="1"/>
    <row r="56" ht="11.25" customHeight="1"/>
    <row r="57" ht="11.25" customHeight="1"/>
    <row r="58" ht="11.25" customHeight="1"/>
    <row r="59" ht="11.25" customHeight="1">
      <c r="A59" s="186"/>
    </row>
    <row r="60" ht="11.25" customHeight="1">
      <c r="A60" s="186"/>
    </row>
    <row r="61" ht="11.25" customHeight="1">
      <c r="A61" s="186"/>
    </row>
    <row r="62" ht="11.25" customHeight="1">
      <c r="A62" s="186"/>
    </row>
    <row r="63" ht="11.25" customHeight="1">
      <c r="A63" s="186"/>
    </row>
    <row r="64" ht="12.75">
      <c r="A64" s="186"/>
    </row>
    <row r="94" ht="10.5" customHeight="1">
      <c r="A94" s="186"/>
    </row>
  </sheetData>
  <sheetProtection/>
  <mergeCells count="3">
    <mergeCell ref="B3:D3"/>
    <mergeCell ref="B4:D4"/>
    <mergeCell ref="B5:D5"/>
  </mergeCells>
  <printOptions horizontalCentered="1"/>
  <pageMargins left="0" right="0" top="0.3937007874015748" bottom="0.3937007874015748" header="0" footer="0"/>
  <pageSetup fitToHeight="1" fitToWidth="1" horizontalDpi="360" verticalDpi="360" orientation="portrait" paperSize="9" r:id="rId2"/>
  <drawing r:id="rId1"/>
</worksheet>
</file>

<file path=xl/worksheets/sheet8.xml><?xml version="1.0" encoding="utf-8"?>
<worksheet xmlns="http://schemas.openxmlformats.org/spreadsheetml/2006/main" xmlns:r="http://schemas.openxmlformats.org/officeDocument/2006/relationships">
  <dimension ref="A1:V72"/>
  <sheetViews>
    <sheetView zoomScalePageLayoutView="0" workbookViewId="0" topLeftCell="A1">
      <pane ySplit="8" topLeftCell="A9" activePane="bottomLeft" state="frozen"/>
      <selection pane="topLeft" activeCell="A1" sqref="A1"/>
      <selection pane="bottomLeft" activeCell="A1" sqref="A1:P27"/>
    </sheetView>
  </sheetViews>
  <sheetFormatPr defaultColWidth="11.421875" defaultRowHeight="12.75"/>
  <cols>
    <col min="1" max="1" width="7.28125" style="73" bestFit="1" customWidth="1"/>
    <col min="2" max="2" width="8.140625" style="73" bestFit="1" customWidth="1"/>
    <col min="3" max="3" width="2.7109375" style="70" bestFit="1" customWidth="1"/>
    <col min="4" max="4" width="2.7109375" style="70" customWidth="1"/>
    <col min="5" max="6" width="2.7109375" style="70" bestFit="1" customWidth="1"/>
    <col min="7" max="7" width="37.00390625" style="71" customWidth="1"/>
    <col min="8" max="8" width="2.8515625" style="233" customWidth="1"/>
    <col min="9" max="9" width="2.421875" style="233" customWidth="1"/>
    <col min="10" max="10" width="2.8515625" style="233" customWidth="1"/>
    <col min="11" max="11" width="2.57421875" style="233" customWidth="1"/>
    <col min="12" max="12" width="24.421875" style="71" bestFit="1" customWidth="1"/>
    <col min="13" max="13" width="13.140625" style="72" customWidth="1"/>
    <col min="14" max="14" width="14.140625" style="72" customWidth="1"/>
    <col min="15" max="15" width="13.421875" style="72" customWidth="1"/>
    <col min="16" max="16" width="14.00390625" style="72" bestFit="1" customWidth="1"/>
    <col min="17" max="17" width="12.57421875" style="184" bestFit="1" customWidth="1"/>
    <col min="18" max="18" width="21.8515625" style="45" customWidth="1"/>
    <col min="19" max="19" width="11.140625" style="45" bestFit="1" customWidth="1"/>
    <col min="20" max="16384" width="11.421875" style="45" customWidth="1"/>
  </cols>
  <sheetData>
    <row r="1" spans="1:22" ht="12.75">
      <c r="A1" s="355" t="s">
        <v>92</v>
      </c>
      <c r="B1" s="356"/>
      <c r="C1" s="356"/>
      <c r="D1" s="356"/>
      <c r="E1" s="356"/>
      <c r="F1" s="356"/>
      <c r="G1" s="356"/>
      <c r="H1" s="356"/>
      <c r="I1" s="356"/>
      <c r="J1" s="356"/>
      <c r="K1" s="356"/>
      <c r="L1" s="356"/>
      <c r="M1" s="356"/>
      <c r="N1" s="356"/>
      <c r="O1" s="356"/>
      <c r="P1" s="357"/>
      <c r="S1" s="223"/>
      <c r="T1" s="190">
        <f>SUM(S2:S8)</f>
        <v>2228236.5</v>
      </c>
      <c r="U1" s="223">
        <v>630891.25</v>
      </c>
      <c r="V1" s="225">
        <f>+T1-U1</f>
        <v>1597345.25</v>
      </c>
    </row>
    <row r="2" spans="1:20" ht="12.75">
      <c r="A2" s="358" t="str">
        <f>+'AUM Y REB EGRESOS GENERAL'!A2:D2</f>
        <v>MODIFICACION PRESUPUESTARIA 09-2020</v>
      </c>
      <c r="B2" s="359"/>
      <c r="C2" s="359"/>
      <c r="D2" s="359"/>
      <c r="E2" s="359"/>
      <c r="F2" s="359"/>
      <c r="G2" s="359"/>
      <c r="H2" s="359"/>
      <c r="I2" s="359"/>
      <c r="J2" s="359"/>
      <c r="K2" s="359"/>
      <c r="L2" s="359"/>
      <c r="M2" s="359"/>
      <c r="N2" s="359"/>
      <c r="O2" s="359"/>
      <c r="P2" s="360"/>
      <c r="R2" s="76" t="s">
        <v>124</v>
      </c>
      <c r="S2" s="197">
        <v>1726200</v>
      </c>
      <c r="T2" s="76"/>
    </row>
    <row r="3" spans="1:20" ht="12.75">
      <c r="A3" s="55"/>
      <c r="B3" s="56"/>
      <c r="C3" s="56"/>
      <c r="D3" s="56"/>
      <c r="E3" s="56"/>
      <c r="F3" s="56"/>
      <c r="G3" s="54"/>
      <c r="H3" s="54"/>
      <c r="I3" s="54"/>
      <c r="J3" s="54"/>
      <c r="K3" s="54"/>
      <c r="L3" s="54"/>
      <c r="M3" s="57"/>
      <c r="N3" s="224"/>
      <c r="O3" s="224"/>
      <c r="P3" s="58"/>
      <c r="R3" s="74" t="s">
        <v>102</v>
      </c>
      <c r="S3" s="75">
        <f>+S2/12</f>
        <v>143850</v>
      </c>
      <c r="T3" s="76"/>
    </row>
    <row r="4" spans="1:20" ht="12.75">
      <c r="A4" s="195"/>
      <c r="B4" s="54"/>
      <c r="C4" s="54"/>
      <c r="D4" s="54"/>
      <c r="E4" s="54"/>
      <c r="F4" s="54"/>
      <c r="G4" s="54"/>
      <c r="H4" s="54"/>
      <c r="I4" s="54"/>
      <c r="J4" s="54"/>
      <c r="K4" s="54"/>
      <c r="L4" s="54"/>
      <c r="M4" s="54"/>
      <c r="N4" s="222"/>
      <c r="O4" s="222"/>
      <c r="P4" s="196"/>
      <c r="R4" s="74" t="s">
        <v>105</v>
      </c>
      <c r="S4" s="75">
        <f>+(S2)*10.5%</f>
        <v>181251</v>
      </c>
      <c r="T4" s="77">
        <v>0.105</v>
      </c>
    </row>
    <row r="5" spans="1:20" ht="12.75">
      <c r="A5" s="55"/>
      <c r="B5" s="56"/>
      <c r="C5" s="56"/>
      <c r="D5" s="56"/>
      <c r="E5" s="56"/>
      <c r="F5" s="56"/>
      <c r="G5" s="54"/>
      <c r="H5" s="54"/>
      <c r="I5" s="54"/>
      <c r="J5" s="54"/>
      <c r="K5" s="54"/>
      <c r="L5" s="54"/>
      <c r="M5" s="59"/>
      <c r="N5" s="59"/>
      <c r="O5" s="59"/>
      <c r="P5" s="60"/>
      <c r="R5" s="74" t="s">
        <v>106</v>
      </c>
      <c r="S5" s="75">
        <f>+(S2)*0.5%</f>
        <v>8631</v>
      </c>
      <c r="T5" s="77">
        <v>0.005</v>
      </c>
    </row>
    <row r="6" spans="1:20" ht="12.75">
      <c r="A6" s="361" t="s">
        <v>141</v>
      </c>
      <c r="B6" s="362"/>
      <c r="C6" s="362"/>
      <c r="D6" s="362"/>
      <c r="E6" s="362"/>
      <c r="F6" s="362"/>
      <c r="G6" s="362"/>
      <c r="H6" s="362"/>
      <c r="I6" s="362"/>
      <c r="J6" s="362"/>
      <c r="K6" s="362"/>
      <c r="L6" s="362"/>
      <c r="M6" s="362"/>
      <c r="N6" s="362"/>
      <c r="O6" s="362"/>
      <c r="P6" s="363"/>
      <c r="R6" s="78" t="s">
        <v>107</v>
      </c>
      <c r="S6" s="75">
        <f>+(S2)*5.25%</f>
        <v>90625.5</v>
      </c>
      <c r="T6" s="77">
        <v>0.0525</v>
      </c>
    </row>
    <row r="7" spans="1:20" s="46" customFormat="1" ht="20.25" customHeight="1">
      <c r="A7" s="367" t="s">
        <v>83</v>
      </c>
      <c r="B7" s="367" t="s">
        <v>110</v>
      </c>
      <c r="C7" s="369" t="s">
        <v>8</v>
      </c>
      <c r="D7" s="370"/>
      <c r="E7" s="370"/>
      <c r="F7" s="371"/>
      <c r="G7" s="375" t="s">
        <v>146</v>
      </c>
      <c r="H7" s="355" t="s">
        <v>145</v>
      </c>
      <c r="I7" s="356"/>
      <c r="J7" s="356"/>
      <c r="K7" s="356"/>
      <c r="L7" s="357"/>
      <c r="M7" s="61" t="s">
        <v>0</v>
      </c>
      <c r="N7" s="61" t="s">
        <v>1</v>
      </c>
      <c r="O7" s="61" t="s">
        <v>1</v>
      </c>
      <c r="P7" s="61" t="s">
        <v>2</v>
      </c>
      <c r="Q7" s="185"/>
      <c r="R7" s="74" t="s">
        <v>108</v>
      </c>
      <c r="S7" s="75">
        <f>+(S2)*3%</f>
        <v>51786</v>
      </c>
      <c r="T7" s="77">
        <v>0.03</v>
      </c>
    </row>
    <row r="8" spans="1:20" s="46" customFormat="1" ht="19.5" customHeight="1">
      <c r="A8" s="368"/>
      <c r="B8" s="368"/>
      <c r="C8" s="372"/>
      <c r="D8" s="373"/>
      <c r="E8" s="373"/>
      <c r="F8" s="374"/>
      <c r="G8" s="376"/>
      <c r="H8" s="377"/>
      <c r="I8" s="378"/>
      <c r="J8" s="378"/>
      <c r="K8" s="378"/>
      <c r="L8" s="379"/>
      <c r="M8" s="61" t="s">
        <v>3</v>
      </c>
      <c r="N8" s="61" t="s">
        <v>4</v>
      </c>
      <c r="O8" s="61" t="s">
        <v>5</v>
      </c>
      <c r="P8" s="61" t="s">
        <v>6</v>
      </c>
      <c r="Q8" s="185"/>
      <c r="R8" s="74" t="s">
        <v>109</v>
      </c>
      <c r="S8" s="75">
        <f>+(S2)*1.5%</f>
        <v>25893</v>
      </c>
      <c r="T8" s="296">
        <v>0.015</v>
      </c>
    </row>
    <row r="9" spans="1:17" s="46" customFormat="1" ht="24.75" customHeight="1">
      <c r="A9" s="62" t="s">
        <v>130</v>
      </c>
      <c r="B9" s="62" t="s">
        <v>14</v>
      </c>
      <c r="C9" s="62"/>
      <c r="D9" s="62"/>
      <c r="E9" s="62"/>
      <c r="F9" s="62"/>
      <c r="G9" s="231" t="s">
        <v>806</v>
      </c>
      <c r="H9" s="64"/>
      <c r="I9" s="64"/>
      <c r="J9" s="64"/>
      <c r="K9" s="64"/>
      <c r="L9" s="63"/>
      <c r="M9" s="120">
        <f>SUM(M10:M13)</f>
        <v>40688852.5</v>
      </c>
      <c r="N9" s="120">
        <f>SUM(N10:N13)</f>
        <v>33548251.810000002</v>
      </c>
      <c r="O9" s="120">
        <f>SUM(O10:O13)</f>
        <v>33548251.810000002</v>
      </c>
      <c r="P9" s="120">
        <f>SUM(P10:P13)</f>
        <v>40688852.5</v>
      </c>
      <c r="Q9" s="185">
        <f>+N14-O14</f>
        <v>0</v>
      </c>
    </row>
    <row r="10" spans="1:19" s="46" customFormat="1" ht="22.5">
      <c r="A10" s="291" t="s">
        <v>130</v>
      </c>
      <c r="B10" s="291" t="s">
        <v>14</v>
      </c>
      <c r="C10" s="66" t="s">
        <v>96</v>
      </c>
      <c r="D10" s="66" t="s">
        <v>14</v>
      </c>
      <c r="E10" s="66" t="s">
        <v>14</v>
      </c>
      <c r="F10" s="66"/>
      <c r="G10" s="199" t="s">
        <v>803</v>
      </c>
      <c r="H10" s="232">
        <v>4</v>
      </c>
      <c r="I10" s="232"/>
      <c r="J10" s="232"/>
      <c r="K10" s="232"/>
      <c r="L10" s="191" t="s">
        <v>168</v>
      </c>
      <c r="M10" s="192">
        <v>33268251.810000002</v>
      </c>
      <c r="N10" s="192">
        <v>33268251.810000002</v>
      </c>
      <c r="O10" s="121"/>
      <c r="P10" s="123">
        <f>+M10-N10+O10</f>
        <v>0</v>
      </c>
      <c r="Q10" s="185"/>
      <c r="R10" s="223"/>
      <c r="S10" s="220"/>
    </row>
    <row r="11" spans="1:17" s="46" customFormat="1" ht="12.75">
      <c r="A11" s="291" t="s">
        <v>130</v>
      </c>
      <c r="B11" s="291" t="s">
        <v>14</v>
      </c>
      <c r="C11" s="66" t="s">
        <v>99</v>
      </c>
      <c r="D11" s="66" t="s">
        <v>10</v>
      </c>
      <c r="E11" s="66" t="s">
        <v>10</v>
      </c>
      <c r="F11" s="66"/>
      <c r="G11" s="199" t="s">
        <v>393</v>
      </c>
      <c r="H11" s="232">
        <v>1</v>
      </c>
      <c r="I11" s="232">
        <v>1</v>
      </c>
      <c r="J11" s="232">
        <v>2</v>
      </c>
      <c r="K11" s="232"/>
      <c r="L11" s="191" t="s">
        <v>187</v>
      </c>
      <c r="M11" s="192">
        <v>7779500.69</v>
      </c>
      <c r="N11" s="192">
        <v>280000</v>
      </c>
      <c r="O11" s="121"/>
      <c r="P11" s="123">
        <f>+M11-N11+O11</f>
        <v>7499500.69</v>
      </c>
      <c r="Q11" s="185"/>
    </row>
    <row r="12" spans="1:17" s="46" customFormat="1" ht="12.75">
      <c r="A12" s="291" t="s">
        <v>130</v>
      </c>
      <c r="B12" s="291" t="s">
        <v>14</v>
      </c>
      <c r="C12" s="66" t="s">
        <v>104</v>
      </c>
      <c r="D12" s="66" t="s">
        <v>10</v>
      </c>
      <c r="E12" s="66" t="s">
        <v>14</v>
      </c>
      <c r="F12" s="66"/>
      <c r="G12" s="234" t="s">
        <v>174</v>
      </c>
      <c r="H12" s="232">
        <v>1</v>
      </c>
      <c r="I12" s="232">
        <v>1</v>
      </c>
      <c r="J12" s="232">
        <v>2</v>
      </c>
      <c r="K12" s="232"/>
      <c r="L12" s="191" t="s">
        <v>187</v>
      </c>
      <c r="M12" s="192">
        <v>-358900</v>
      </c>
      <c r="N12" s="192"/>
      <c r="O12" s="121">
        <v>33268251.810000002</v>
      </c>
      <c r="P12" s="123">
        <f>+M12-N12+O12</f>
        <v>32909351.810000002</v>
      </c>
      <c r="Q12" s="185">
        <f>+N9-O9</f>
        <v>0</v>
      </c>
    </row>
    <row r="13" spans="1:17" s="46" customFormat="1" ht="12.75">
      <c r="A13" s="291" t="s">
        <v>130</v>
      </c>
      <c r="B13" s="291" t="s">
        <v>14</v>
      </c>
      <c r="C13" s="65" t="s">
        <v>104</v>
      </c>
      <c r="D13" s="65" t="s">
        <v>163</v>
      </c>
      <c r="E13" s="65" t="s">
        <v>12</v>
      </c>
      <c r="F13" s="65"/>
      <c r="G13" s="194" t="s">
        <v>175</v>
      </c>
      <c r="H13" s="232">
        <v>1</v>
      </c>
      <c r="I13" s="232">
        <v>1</v>
      </c>
      <c r="J13" s="232">
        <v>2</v>
      </c>
      <c r="K13" s="232"/>
      <c r="L13" s="191" t="s">
        <v>187</v>
      </c>
      <c r="M13" s="192">
        <v>0</v>
      </c>
      <c r="N13" s="192"/>
      <c r="O13" s="121">
        <v>280000</v>
      </c>
      <c r="P13" s="123">
        <f>+M13-N13+O13</f>
        <v>280000</v>
      </c>
      <c r="Q13" s="185"/>
    </row>
    <row r="14" spans="1:17" s="46" customFormat="1" ht="12.75">
      <c r="A14" s="62" t="s">
        <v>130</v>
      </c>
      <c r="B14" s="62" t="s">
        <v>44</v>
      </c>
      <c r="C14" s="62"/>
      <c r="D14" s="62"/>
      <c r="E14" s="62"/>
      <c r="F14" s="62"/>
      <c r="G14" s="64" t="s">
        <v>98</v>
      </c>
      <c r="H14" s="64"/>
      <c r="I14" s="64"/>
      <c r="J14" s="64"/>
      <c r="K14" s="64"/>
      <c r="L14" s="64"/>
      <c r="M14" s="120">
        <f>SUM(M15:M16)</f>
        <v>989397</v>
      </c>
      <c r="N14" s="120">
        <f>SUM(N15:N16)</f>
        <v>300000</v>
      </c>
      <c r="O14" s="120">
        <f>SUM(O15:O16)</f>
        <v>300000</v>
      </c>
      <c r="P14" s="120">
        <f>SUM(P15:P16)</f>
        <v>989397</v>
      </c>
      <c r="Q14" s="185"/>
    </row>
    <row r="15" spans="1:18" s="46" customFormat="1" ht="12.75">
      <c r="A15" s="291" t="s">
        <v>130</v>
      </c>
      <c r="B15" s="291" t="s">
        <v>44</v>
      </c>
      <c r="C15" s="66" t="s">
        <v>104</v>
      </c>
      <c r="D15" s="66" t="s">
        <v>813</v>
      </c>
      <c r="E15" s="66" t="s">
        <v>10</v>
      </c>
      <c r="F15" s="66"/>
      <c r="G15" s="234" t="s">
        <v>816</v>
      </c>
      <c r="H15" s="232">
        <v>1</v>
      </c>
      <c r="I15" s="232">
        <v>1</v>
      </c>
      <c r="J15" s="232">
        <v>2</v>
      </c>
      <c r="K15" s="232"/>
      <c r="L15" s="191" t="s">
        <v>187</v>
      </c>
      <c r="M15" s="192">
        <v>780000</v>
      </c>
      <c r="N15" s="192">
        <v>300000</v>
      </c>
      <c r="O15" s="121"/>
      <c r="P15" s="123">
        <f>+M15-N15+O15</f>
        <v>480000</v>
      </c>
      <c r="Q15" s="185"/>
      <c r="R15" s="220"/>
    </row>
    <row r="16" spans="1:19" s="46" customFormat="1" ht="12.75">
      <c r="A16" s="291" t="s">
        <v>130</v>
      </c>
      <c r="B16" s="291" t="s">
        <v>44</v>
      </c>
      <c r="C16" s="66" t="s">
        <v>104</v>
      </c>
      <c r="D16" s="66" t="s">
        <v>14</v>
      </c>
      <c r="E16" s="66" t="s">
        <v>10</v>
      </c>
      <c r="F16" s="66"/>
      <c r="G16" s="199" t="s">
        <v>815</v>
      </c>
      <c r="H16" s="232">
        <v>1</v>
      </c>
      <c r="I16" s="232">
        <v>1</v>
      </c>
      <c r="J16" s="232">
        <v>2</v>
      </c>
      <c r="K16" s="232"/>
      <c r="L16" s="191" t="s">
        <v>187</v>
      </c>
      <c r="M16" s="192">
        <v>209397</v>
      </c>
      <c r="N16" s="192"/>
      <c r="O16" s="121">
        <v>300000</v>
      </c>
      <c r="P16" s="123">
        <f>+M16-N16+O16</f>
        <v>509397</v>
      </c>
      <c r="Q16" s="185"/>
      <c r="R16" s="220"/>
      <c r="S16" s="220"/>
    </row>
    <row r="17" spans="1:19" s="46" customFormat="1" ht="24.75" customHeight="1">
      <c r="A17" s="62" t="s">
        <v>811</v>
      </c>
      <c r="B17" s="62" t="s">
        <v>812</v>
      </c>
      <c r="C17" s="62"/>
      <c r="D17" s="62"/>
      <c r="E17" s="62"/>
      <c r="F17" s="62"/>
      <c r="G17" s="231" t="s">
        <v>814</v>
      </c>
      <c r="H17" s="64"/>
      <c r="I17" s="64"/>
      <c r="J17" s="64"/>
      <c r="K17" s="64"/>
      <c r="L17" s="63"/>
      <c r="M17" s="120">
        <f>SUM(M18:M19)</f>
        <v>121782295</v>
      </c>
      <c r="N17" s="120">
        <f>SUM(N18:N19)</f>
        <v>5027823.99</v>
      </c>
      <c r="O17" s="120">
        <f>SUM(O18:O19)</f>
        <v>5027823.99</v>
      </c>
      <c r="P17" s="120">
        <f>SUM(P18:P19)</f>
        <v>121782295</v>
      </c>
      <c r="Q17" s="185">
        <f>+N17-O17</f>
        <v>0</v>
      </c>
      <c r="R17" s="220"/>
      <c r="S17" s="220"/>
    </row>
    <row r="18" spans="1:19" s="46" customFormat="1" ht="12.75">
      <c r="A18" s="291" t="s">
        <v>129</v>
      </c>
      <c r="B18" s="291" t="s">
        <v>11</v>
      </c>
      <c r="C18" s="65" t="s">
        <v>96</v>
      </c>
      <c r="D18" s="65" t="s">
        <v>14</v>
      </c>
      <c r="E18" s="65" t="s">
        <v>10</v>
      </c>
      <c r="F18" s="65"/>
      <c r="G18" s="194" t="s">
        <v>180</v>
      </c>
      <c r="H18" s="232">
        <v>4</v>
      </c>
      <c r="I18" s="232"/>
      <c r="J18" s="232"/>
      <c r="K18" s="232"/>
      <c r="L18" s="191" t="s">
        <v>168</v>
      </c>
      <c r="M18" s="192">
        <v>121782295</v>
      </c>
      <c r="N18" s="192">
        <v>5027823.99</v>
      </c>
      <c r="O18" s="121"/>
      <c r="P18" s="123">
        <f>+M18-N18+O18</f>
        <v>116754471.01</v>
      </c>
      <c r="Q18" s="185"/>
      <c r="R18" s="220"/>
      <c r="S18" s="220"/>
    </row>
    <row r="19" spans="1:19" s="46" customFormat="1" ht="12.75">
      <c r="A19" s="291" t="s">
        <v>130</v>
      </c>
      <c r="B19" s="291" t="s">
        <v>112</v>
      </c>
      <c r="C19" s="65" t="s">
        <v>104</v>
      </c>
      <c r="D19" s="65" t="s">
        <v>813</v>
      </c>
      <c r="E19" s="65" t="s">
        <v>14</v>
      </c>
      <c r="F19" s="65"/>
      <c r="G19" s="194" t="s">
        <v>353</v>
      </c>
      <c r="H19" s="232">
        <v>1</v>
      </c>
      <c r="I19" s="232">
        <v>1</v>
      </c>
      <c r="J19" s="232">
        <v>2</v>
      </c>
      <c r="K19" s="232"/>
      <c r="L19" s="191" t="s">
        <v>187</v>
      </c>
      <c r="M19" s="192">
        <v>0</v>
      </c>
      <c r="N19" s="192"/>
      <c r="O19" s="192">
        <v>5027823.99</v>
      </c>
      <c r="P19" s="123">
        <f>+M19-N19+O19</f>
        <v>5027823.99</v>
      </c>
      <c r="Q19" s="185"/>
      <c r="R19" s="220"/>
      <c r="S19" s="220"/>
    </row>
    <row r="20" spans="1:17" s="46" customFormat="1" ht="14.25" customHeight="1" thickBot="1">
      <c r="A20" s="364" t="s">
        <v>9</v>
      </c>
      <c r="B20" s="365"/>
      <c r="C20" s="365"/>
      <c r="D20" s="365"/>
      <c r="E20" s="365"/>
      <c r="F20" s="365"/>
      <c r="G20" s="365"/>
      <c r="H20" s="365"/>
      <c r="I20" s="365"/>
      <c r="J20" s="365"/>
      <c r="K20" s="365"/>
      <c r="L20" s="365"/>
      <c r="M20" s="365"/>
      <c r="N20" s="365"/>
      <c r="O20" s="365"/>
      <c r="P20" s="366"/>
      <c r="Q20" s="185"/>
    </row>
    <row r="21" spans="1:17" s="46" customFormat="1" ht="18.75" customHeight="1" thickBot="1">
      <c r="A21" s="380" t="s">
        <v>7</v>
      </c>
      <c r="B21" s="381"/>
      <c r="C21" s="381"/>
      <c r="D21" s="381"/>
      <c r="E21" s="381"/>
      <c r="F21" s="381"/>
      <c r="G21" s="381"/>
      <c r="H21" s="381"/>
      <c r="I21" s="381"/>
      <c r="J21" s="381"/>
      <c r="K21" s="381"/>
      <c r="L21" s="382"/>
      <c r="M21" s="122">
        <f>+M14+M9+M17</f>
        <v>163460544.5</v>
      </c>
      <c r="N21" s="122">
        <f>+N14+N9+N17</f>
        <v>38876075.800000004</v>
      </c>
      <c r="O21" s="122">
        <f>+O14+O9+O17</f>
        <v>38876075.800000004</v>
      </c>
      <c r="P21" s="122">
        <f>+P14+P9+P17</f>
        <v>163460544.5</v>
      </c>
      <c r="Q21" s="185"/>
    </row>
    <row r="22" spans="1:17" s="46" customFormat="1" ht="18.75" customHeight="1">
      <c r="A22" s="56"/>
      <c r="B22" s="56"/>
      <c r="C22" s="56"/>
      <c r="D22" s="56"/>
      <c r="E22" s="56"/>
      <c r="F22" s="56"/>
      <c r="G22" s="67"/>
      <c r="H22" s="54"/>
      <c r="I22" s="54"/>
      <c r="J22" s="54"/>
      <c r="K22" s="54"/>
      <c r="L22" s="67"/>
      <c r="M22" s="68"/>
      <c r="N22" s="68"/>
      <c r="O22" s="68"/>
      <c r="Q22" s="69">
        <f>+M21-P21</f>
        <v>0</v>
      </c>
    </row>
    <row r="23" spans="1:17" s="46" customFormat="1" ht="18.75" customHeight="1">
      <c r="A23" s="56"/>
      <c r="B23" s="56"/>
      <c r="C23" s="56"/>
      <c r="D23" s="56"/>
      <c r="E23" s="56"/>
      <c r="F23" s="56"/>
      <c r="G23" s="67"/>
      <c r="H23" s="54"/>
      <c r="I23" s="54"/>
      <c r="J23" s="54"/>
      <c r="K23" s="54"/>
      <c r="L23" s="67"/>
      <c r="M23" s="68"/>
      <c r="N23" s="68"/>
      <c r="O23" s="68"/>
      <c r="P23" s="68"/>
      <c r="Q23" s="185">
        <f>+N21-O21</f>
        <v>0</v>
      </c>
    </row>
    <row r="24" spans="1:17" s="46" customFormat="1" ht="18.75" customHeight="1">
      <c r="A24" s="56"/>
      <c r="B24" s="56"/>
      <c r="C24" s="56"/>
      <c r="D24" s="56"/>
      <c r="E24" s="56"/>
      <c r="F24" s="56"/>
      <c r="G24" s="67"/>
      <c r="H24" s="54"/>
      <c r="I24" s="54"/>
      <c r="J24" s="54"/>
      <c r="K24" s="54"/>
      <c r="L24" s="67"/>
      <c r="M24" s="68"/>
      <c r="N24" s="68"/>
      <c r="O24" s="68"/>
      <c r="P24" s="68"/>
      <c r="Q24" s="185"/>
    </row>
    <row r="25" spans="1:17" s="46" customFormat="1" ht="16.5" customHeight="1">
      <c r="A25" s="56"/>
      <c r="B25" s="56"/>
      <c r="C25" s="56"/>
      <c r="D25" s="56"/>
      <c r="E25" s="56"/>
      <c r="F25" s="56"/>
      <c r="G25" s="67"/>
      <c r="H25" s="54"/>
      <c r="I25" s="54"/>
      <c r="J25" s="54"/>
      <c r="K25" s="54"/>
      <c r="L25" s="67"/>
      <c r="M25" s="68"/>
      <c r="N25" s="68"/>
      <c r="O25" s="68"/>
      <c r="P25" s="68"/>
      <c r="Q25" s="185"/>
    </row>
    <row r="26" spans="1:17" s="46" customFormat="1" ht="16.5" customHeight="1">
      <c r="A26" s="56"/>
      <c r="B26" s="56"/>
      <c r="C26" s="56"/>
      <c r="D26" s="56"/>
      <c r="E26" s="56"/>
      <c r="F26" s="56"/>
      <c r="G26" s="67"/>
      <c r="H26" s="54"/>
      <c r="I26" s="54"/>
      <c r="J26" s="54"/>
      <c r="K26" s="54"/>
      <c r="L26" s="67"/>
      <c r="M26" s="68"/>
      <c r="N26" s="68"/>
      <c r="O26" s="68"/>
      <c r="P26" s="68"/>
      <c r="Q26" s="185"/>
    </row>
    <row r="27" spans="1:16" ht="12.75">
      <c r="A27" s="383" t="s">
        <v>810</v>
      </c>
      <c r="B27" s="383"/>
      <c r="C27" s="383"/>
      <c r="D27" s="383"/>
      <c r="E27" s="383"/>
      <c r="F27" s="383"/>
      <c r="G27" s="383"/>
      <c r="H27" s="383"/>
      <c r="I27" s="383"/>
      <c r="J27" s="383"/>
      <c r="K27" s="383"/>
      <c r="L27" s="383"/>
      <c r="M27" s="383"/>
      <c r="N27" s="383"/>
      <c r="O27" s="383"/>
      <c r="P27" s="383"/>
    </row>
    <row r="28" ht="23.25" customHeight="1"/>
    <row r="31" ht="11.25" customHeight="1"/>
    <row r="32" ht="11.25" customHeight="1"/>
    <row r="33" ht="11.25" customHeight="1"/>
    <row r="34" ht="11.25" customHeight="1"/>
    <row r="35" ht="11.25" customHeight="1"/>
    <row r="36" ht="11.25" customHeight="1"/>
    <row r="37" ht="11.25" customHeight="1">
      <c r="Q37" s="186"/>
    </row>
    <row r="38" spans="1:17" ht="11.25" customHeight="1">
      <c r="A38" s="290"/>
      <c r="B38" s="290"/>
      <c r="C38" s="71"/>
      <c r="D38" s="71"/>
      <c r="E38" s="71"/>
      <c r="F38" s="71"/>
      <c r="P38" s="71"/>
      <c r="Q38" s="186"/>
    </row>
    <row r="39" spans="1:17" ht="11.25" customHeight="1">
      <c r="A39" s="290"/>
      <c r="B39" s="290"/>
      <c r="C39" s="71"/>
      <c r="D39" s="71"/>
      <c r="E39" s="71"/>
      <c r="F39" s="71"/>
      <c r="P39" s="71"/>
      <c r="Q39" s="186"/>
    </row>
    <row r="40" spans="1:17" ht="11.25" customHeight="1">
      <c r="A40" s="290"/>
      <c r="B40" s="290"/>
      <c r="C40" s="71"/>
      <c r="D40" s="71"/>
      <c r="E40" s="71"/>
      <c r="F40" s="71"/>
      <c r="P40" s="71"/>
      <c r="Q40" s="186"/>
    </row>
    <row r="41" spans="1:17" ht="11.25" customHeight="1">
      <c r="A41" s="290"/>
      <c r="B41" s="290"/>
      <c r="C41" s="71"/>
      <c r="D41" s="71"/>
      <c r="E41" s="71"/>
      <c r="F41" s="71"/>
      <c r="P41" s="71"/>
      <c r="Q41" s="186"/>
    </row>
    <row r="42" spans="1:17" ht="12.75">
      <c r="A42" s="290"/>
      <c r="B42" s="290"/>
      <c r="C42" s="71"/>
      <c r="D42" s="71"/>
      <c r="E42" s="71"/>
      <c r="F42" s="71"/>
      <c r="P42" s="71"/>
      <c r="Q42" s="186"/>
    </row>
    <row r="72" spans="1:17" ht="10.5" customHeight="1">
      <c r="A72" s="290"/>
      <c r="B72" s="290"/>
      <c r="C72" s="71"/>
      <c r="D72" s="71"/>
      <c r="E72" s="71"/>
      <c r="F72" s="71"/>
      <c r="M72" s="71"/>
      <c r="N72" s="71"/>
      <c r="O72" s="71"/>
      <c r="P72" s="71"/>
      <c r="Q72" s="186"/>
    </row>
  </sheetData>
  <sheetProtection/>
  <mergeCells count="11">
    <mergeCell ref="A21:L21"/>
    <mergeCell ref="A27:P27"/>
    <mergeCell ref="A1:P1"/>
    <mergeCell ref="A2:P2"/>
    <mergeCell ref="A6:P6"/>
    <mergeCell ref="A20:P20"/>
    <mergeCell ref="A7:A8"/>
    <mergeCell ref="B7:B8"/>
    <mergeCell ref="C7:F8"/>
    <mergeCell ref="G7:G8"/>
    <mergeCell ref="H7:L8"/>
  </mergeCells>
  <printOptions horizontalCentered="1" verticalCentered="1"/>
  <pageMargins left="0" right="0" top="0.3937007874015748" bottom="0.3937007874015748" header="0" footer="0"/>
  <pageSetup horizontalDpi="360" verticalDpi="360" orientation="landscape" paperSize="9" scale="75" r:id="rId2"/>
  <drawing r:id="rId1"/>
</worksheet>
</file>

<file path=xl/worksheets/sheet9.xml><?xml version="1.0" encoding="utf-8"?>
<worksheet xmlns="http://schemas.openxmlformats.org/spreadsheetml/2006/main" xmlns:r="http://schemas.openxmlformats.org/officeDocument/2006/relationships">
  <dimension ref="A1:N24"/>
  <sheetViews>
    <sheetView tabSelected="1" zoomScale="85" zoomScaleNormal="85" zoomScaleSheetLayoutView="100" zoomScalePageLayoutView="0" workbookViewId="0" topLeftCell="A1">
      <selection activeCell="A1" sqref="A1:L22"/>
    </sheetView>
  </sheetViews>
  <sheetFormatPr defaultColWidth="11.421875" defaultRowHeight="12.75"/>
  <cols>
    <col min="1" max="1" width="17.7109375" style="302" customWidth="1"/>
    <col min="2" max="2" width="36.28125" style="303" customWidth="1"/>
    <col min="3" max="3" width="16.28125" style="304" bestFit="1" customWidth="1"/>
    <col min="4" max="4" width="6.8515625" style="305" customWidth="1"/>
    <col min="5" max="5" width="11.00390625" style="306" customWidth="1"/>
    <col min="6" max="7" width="4.421875" style="306" customWidth="1"/>
    <col min="8" max="8" width="5.7109375" style="306" customWidth="1"/>
    <col min="9" max="9" width="5.57421875" style="305" customWidth="1"/>
    <col min="10" max="10" width="58.421875" style="302" bestFit="1" customWidth="1"/>
    <col min="11" max="11" width="15.421875" style="308" bestFit="1" customWidth="1"/>
    <col min="12" max="12" width="13.8515625" style="308" bestFit="1" customWidth="1"/>
    <col min="13" max="13" width="15.00390625" style="302" bestFit="1" customWidth="1"/>
    <col min="14" max="14" width="14.00390625" style="302" bestFit="1" customWidth="1"/>
    <col min="15" max="15" width="19.421875" style="302" bestFit="1" customWidth="1"/>
    <col min="16" max="16" width="52.421875" style="302" bestFit="1" customWidth="1"/>
    <col min="17" max="17" width="13.421875" style="302" bestFit="1" customWidth="1"/>
    <col min="18" max="16384" width="11.421875" style="302" customWidth="1"/>
  </cols>
  <sheetData>
    <row r="1" spans="10:11" ht="12">
      <c r="J1" s="302" t="s">
        <v>186</v>
      </c>
      <c r="K1" s="307"/>
    </row>
    <row r="2" spans="1:12" ht="12">
      <c r="A2" s="389" t="s">
        <v>94</v>
      </c>
      <c r="B2" s="389"/>
      <c r="C2" s="389"/>
      <c r="D2" s="389"/>
      <c r="E2" s="389"/>
      <c r="F2" s="389"/>
      <c r="G2" s="389"/>
      <c r="H2" s="389"/>
      <c r="I2" s="389"/>
      <c r="J2" s="389"/>
      <c r="K2" s="389"/>
      <c r="L2" s="389"/>
    </row>
    <row r="3" spans="1:12" ht="12">
      <c r="A3" s="389" t="s">
        <v>77</v>
      </c>
      <c r="B3" s="389"/>
      <c r="C3" s="389"/>
      <c r="D3" s="389"/>
      <c r="E3" s="389"/>
      <c r="F3" s="389"/>
      <c r="G3" s="389"/>
      <c r="H3" s="389"/>
      <c r="I3" s="389"/>
      <c r="J3" s="389"/>
      <c r="K3" s="389"/>
      <c r="L3" s="389"/>
    </row>
    <row r="4" spans="1:12" ht="12">
      <c r="A4" s="390" t="s">
        <v>78</v>
      </c>
      <c r="B4" s="390"/>
      <c r="C4" s="390"/>
      <c r="D4" s="390"/>
      <c r="E4" s="390"/>
      <c r="F4" s="390"/>
      <c r="G4" s="390"/>
      <c r="H4" s="390"/>
      <c r="I4" s="390"/>
      <c r="J4" s="390"/>
      <c r="K4" s="390"/>
      <c r="L4" s="390"/>
    </row>
    <row r="5" spans="1:13" s="314" customFormat="1" ht="12" customHeight="1">
      <c r="A5" s="387" t="s">
        <v>79</v>
      </c>
      <c r="B5" s="309" t="s">
        <v>80</v>
      </c>
      <c r="C5" s="310" t="s">
        <v>81</v>
      </c>
      <c r="D5" s="50"/>
      <c r="E5" s="51"/>
      <c r="F5" s="51"/>
      <c r="G5" s="51"/>
      <c r="H5" s="51"/>
      <c r="I5" s="50"/>
      <c r="J5" s="311" t="s">
        <v>82</v>
      </c>
      <c r="K5" s="312" t="s">
        <v>103</v>
      </c>
      <c r="L5" s="312"/>
      <c r="M5" s="313"/>
    </row>
    <row r="6" spans="1:12" ht="24">
      <c r="A6" s="388"/>
      <c r="B6" s="315"/>
      <c r="C6" s="316"/>
      <c r="D6" s="50" t="s">
        <v>83</v>
      </c>
      <c r="E6" s="51" t="s">
        <v>84</v>
      </c>
      <c r="F6" s="51"/>
      <c r="G6" s="51"/>
      <c r="H6" s="51"/>
      <c r="I6" s="50" t="s">
        <v>85</v>
      </c>
      <c r="J6" s="317"/>
      <c r="K6" s="318"/>
      <c r="L6" s="318"/>
    </row>
    <row r="7" spans="1:14" s="323" customFormat="1" ht="21.75" customHeight="1">
      <c r="A7" s="292"/>
      <c r="B7" s="292"/>
      <c r="C7" s="327"/>
      <c r="D7" s="320" t="s">
        <v>130</v>
      </c>
      <c r="E7" s="320" t="s">
        <v>14</v>
      </c>
      <c r="F7" s="320"/>
      <c r="G7" s="320"/>
      <c r="H7" s="320"/>
      <c r="I7" s="292"/>
      <c r="J7" s="292" t="s">
        <v>806</v>
      </c>
      <c r="K7" s="327">
        <f>SUM(K8:K10)</f>
        <v>33548251.810000002</v>
      </c>
      <c r="L7" s="327">
        <f>SUM(L8:L11)</f>
        <v>33548251.810000002</v>
      </c>
      <c r="M7" s="324">
        <f>+K7-L7</f>
        <v>0</v>
      </c>
      <c r="N7" s="324"/>
    </row>
    <row r="8" spans="1:14" s="323" customFormat="1" ht="21.75" customHeight="1">
      <c r="A8" s="293" t="s">
        <v>808</v>
      </c>
      <c r="B8" s="293" t="s">
        <v>807</v>
      </c>
      <c r="C8" s="322">
        <f>+K8</f>
        <v>33268251.810000002</v>
      </c>
      <c r="D8" s="328" t="s">
        <v>130</v>
      </c>
      <c r="E8" s="328" t="s">
        <v>14</v>
      </c>
      <c r="F8" s="328" t="s">
        <v>104</v>
      </c>
      <c r="G8" s="328" t="s">
        <v>10</v>
      </c>
      <c r="H8" s="328" t="s">
        <v>14</v>
      </c>
      <c r="I8" s="293"/>
      <c r="J8" s="293" t="s">
        <v>174</v>
      </c>
      <c r="K8" s="322">
        <v>33268251.810000002</v>
      </c>
      <c r="L8" s="322"/>
      <c r="N8" s="324"/>
    </row>
    <row r="9" spans="1:14" s="323" customFormat="1" ht="21.75" customHeight="1">
      <c r="A9" s="293" t="s">
        <v>808</v>
      </c>
      <c r="B9" s="293" t="s">
        <v>807</v>
      </c>
      <c r="C9" s="322">
        <f>+K9</f>
        <v>280000</v>
      </c>
      <c r="D9" s="328" t="s">
        <v>130</v>
      </c>
      <c r="E9" s="328" t="s">
        <v>14</v>
      </c>
      <c r="F9" s="328" t="s">
        <v>104</v>
      </c>
      <c r="G9" s="328" t="s">
        <v>163</v>
      </c>
      <c r="H9" s="328" t="s">
        <v>12</v>
      </c>
      <c r="I9" s="293"/>
      <c r="J9" s="293" t="s">
        <v>175</v>
      </c>
      <c r="K9" s="322">
        <v>280000</v>
      </c>
      <c r="L9" s="322"/>
      <c r="N9" s="324"/>
    </row>
    <row r="10" spans="1:14" s="323" customFormat="1" ht="21.75" customHeight="1">
      <c r="A10" s="298" t="s">
        <v>808</v>
      </c>
      <c r="B10" s="298" t="s">
        <v>807</v>
      </c>
      <c r="C10" s="325">
        <f>+L10</f>
        <v>33268251.810000002</v>
      </c>
      <c r="D10" s="326" t="s">
        <v>130</v>
      </c>
      <c r="E10" s="326" t="s">
        <v>14</v>
      </c>
      <c r="F10" s="326" t="s">
        <v>96</v>
      </c>
      <c r="G10" s="326" t="s">
        <v>14</v>
      </c>
      <c r="H10" s="326" t="s">
        <v>14</v>
      </c>
      <c r="I10" s="298"/>
      <c r="J10" s="298" t="s">
        <v>803</v>
      </c>
      <c r="K10" s="325"/>
      <c r="L10" s="325">
        <v>33268251.810000002</v>
      </c>
      <c r="N10" s="324"/>
    </row>
    <row r="11" spans="1:14" s="323" customFormat="1" ht="21.75" customHeight="1">
      <c r="A11" s="298" t="s">
        <v>808</v>
      </c>
      <c r="B11" s="298" t="s">
        <v>807</v>
      </c>
      <c r="C11" s="325">
        <f>+L11</f>
        <v>280000</v>
      </c>
      <c r="D11" s="326"/>
      <c r="E11" s="326"/>
      <c r="F11" s="326" t="s">
        <v>99</v>
      </c>
      <c r="G11" s="326" t="s">
        <v>10</v>
      </c>
      <c r="H11" s="326" t="s">
        <v>10</v>
      </c>
      <c r="I11" s="298"/>
      <c r="J11" s="298" t="s">
        <v>393</v>
      </c>
      <c r="K11" s="325"/>
      <c r="L11" s="325">
        <v>280000</v>
      </c>
      <c r="N11" s="324"/>
    </row>
    <row r="12" spans="1:14" s="323" customFormat="1" ht="21.75" customHeight="1">
      <c r="A12" s="297"/>
      <c r="B12" s="297"/>
      <c r="C12" s="329"/>
      <c r="D12" s="320" t="s">
        <v>130</v>
      </c>
      <c r="E12" s="320" t="s">
        <v>44</v>
      </c>
      <c r="F12" s="320"/>
      <c r="G12" s="320"/>
      <c r="H12" s="320"/>
      <c r="I12" s="292"/>
      <c r="J12" s="292" t="s">
        <v>98</v>
      </c>
      <c r="K12" s="319">
        <f>SUM(K13:K14)</f>
        <v>300000</v>
      </c>
      <c r="L12" s="319">
        <f>SUM(L13:L14)</f>
        <v>300000</v>
      </c>
      <c r="M12" s="324">
        <f>+K12-L12</f>
        <v>0</v>
      </c>
      <c r="N12" s="324"/>
    </row>
    <row r="13" spans="1:14" s="323" customFormat="1" ht="21.75" customHeight="1">
      <c r="A13" s="294" t="s">
        <v>819</v>
      </c>
      <c r="B13" s="294" t="s">
        <v>820</v>
      </c>
      <c r="C13" s="322">
        <f>+K13</f>
        <v>300000</v>
      </c>
      <c r="D13" s="328" t="s">
        <v>130</v>
      </c>
      <c r="E13" s="328" t="s">
        <v>44</v>
      </c>
      <c r="F13" s="328" t="s">
        <v>104</v>
      </c>
      <c r="G13" s="328" t="s">
        <v>14</v>
      </c>
      <c r="H13" s="328" t="s">
        <v>10</v>
      </c>
      <c r="I13" s="294"/>
      <c r="J13" s="294" t="s">
        <v>815</v>
      </c>
      <c r="K13" s="330">
        <v>300000</v>
      </c>
      <c r="L13" s="330"/>
      <c r="N13" s="324"/>
    </row>
    <row r="14" spans="1:14" s="323" customFormat="1" ht="21.75" customHeight="1">
      <c r="A14" s="299" t="s">
        <v>819</v>
      </c>
      <c r="B14" s="299" t="s">
        <v>820</v>
      </c>
      <c r="C14" s="325">
        <f>+L14</f>
        <v>300000</v>
      </c>
      <c r="D14" s="326" t="s">
        <v>130</v>
      </c>
      <c r="E14" s="326" t="s">
        <v>44</v>
      </c>
      <c r="F14" s="326" t="s">
        <v>104</v>
      </c>
      <c r="G14" s="326" t="s">
        <v>813</v>
      </c>
      <c r="H14" s="326" t="s">
        <v>10</v>
      </c>
      <c r="I14" s="299"/>
      <c r="J14" s="299" t="s">
        <v>816</v>
      </c>
      <c r="K14" s="331"/>
      <c r="L14" s="331">
        <v>300000</v>
      </c>
      <c r="N14" s="324"/>
    </row>
    <row r="15" spans="1:13" s="321" customFormat="1" ht="21.75" customHeight="1">
      <c r="A15" s="295"/>
      <c r="B15" s="295"/>
      <c r="C15" s="319"/>
      <c r="D15" s="292" t="s">
        <v>811</v>
      </c>
      <c r="E15" s="320" t="s">
        <v>812</v>
      </c>
      <c r="F15" s="320"/>
      <c r="G15" s="320"/>
      <c r="H15" s="320"/>
      <c r="I15" s="292"/>
      <c r="J15" s="292" t="s">
        <v>814</v>
      </c>
      <c r="K15" s="319">
        <f>SUM(K16:K17)</f>
        <v>5027823.99</v>
      </c>
      <c r="L15" s="319">
        <f>SUM(L16:L17)</f>
        <v>5027823.99</v>
      </c>
      <c r="M15" s="324"/>
    </row>
    <row r="16" spans="1:12" s="323" customFormat="1" ht="21.75" customHeight="1">
      <c r="A16" s="293" t="s">
        <v>817</v>
      </c>
      <c r="B16" s="293" t="s">
        <v>818</v>
      </c>
      <c r="C16" s="322">
        <f>+K16</f>
        <v>5027823.99</v>
      </c>
      <c r="D16" s="300" t="s">
        <v>130</v>
      </c>
      <c r="E16" s="328" t="s">
        <v>112</v>
      </c>
      <c r="F16" s="328" t="s">
        <v>104</v>
      </c>
      <c r="G16" s="328" t="s">
        <v>813</v>
      </c>
      <c r="H16" s="328" t="s">
        <v>14</v>
      </c>
      <c r="I16" s="300"/>
      <c r="J16" s="294" t="s">
        <v>353</v>
      </c>
      <c r="K16" s="322">
        <v>5027823.99</v>
      </c>
      <c r="L16" s="322"/>
    </row>
    <row r="17" spans="1:12" s="323" customFormat="1" ht="21.75" customHeight="1">
      <c r="A17" s="298" t="s">
        <v>817</v>
      </c>
      <c r="B17" s="298" t="s">
        <v>818</v>
      </c>
      <c r="C17" s="325">
        <f>+L17</f>
        <v>5027823.99</v>
      </c>
      <c r="D17" s="301" t="s">
        <v>129</v>
      </c>
      <c r="E17" s="326" t="s">
        <v>11</v>
      </c>
      <c r="F17" s="326" t="s">
        <v>96</v>
      </c>
      <c r="G17" s="326" t="s">
        <v>14</v>
      </c>
      <c r="H17" s="326" t="s">
        <v>10</v>
      </c>
      <c r="I17" s="301"/>
      <c r="J17" s="299" t="s">
        <v>180</v>
      </c>
      <c r="K17" s="325"/>
      <c r="L17" s="325">
        <v>5027823.99</v>
      </c>
    </row>
    <row r="18" spans="1:14" ht="21.75" customHeight="1">
      <c r="A18" s="332"/>
      <c r="B18" s="333"/>
      <c r="C18" s="334">
        <f>SUM(C7:C17)/2</f>
        <v>38876075.8</v>
      </c>
      <c r="D18" s="335"/>
      <c r="E18" s="336"/>
      <c r="F18" s="336"/>
      <c r="G18" s="336"/>
      <c r="H18" s="336"/>
      <c r="I18" s="335"/>
      <c r="J18" s="332"/>
      <c r="K18" s="334">
        <f>+K7+K12+K15</f>
        <v>38876075.800000004</v>
      </c>
      <c r="L18" s="334">
        <f>+L7+L12+L15</f>
        <v>38876075.800000004</v>
      </c>
      <c r="M18" s="337">
        <f>+K18-C18</f>
        <v>0</v>
      </c>
      <c r="N18" s="338"/>
    </row>
    <row r="19" spans="1:14" ht="12" customHeight="1">
      <c r="A19" s="386"/>
      <c r="B19" s="386"/>
      <c r="C19" s="386"/>
      <c r="D19" s="386"/>
      <c r="E19" s="386"/>
      <c r="F19" s="386"/>
      <c r="G19" s="386"/>
      <c r="H19" s="386"/>
      <c r="I19" s="386"/>
      <c r="J19" s="386"/>
      <c r="K19" s="386"/>
      <c r="L19" s="386"/>
      <c r="M19" s="337">
        <f>+C18-'CONTROL INTERNO'!N21</f>
        <v>0</v>
      </c>
      <c r="N19" s="338"/>
    </row>
    <row r="20" spans="1:14" ht="29.25" customHeight="1">
      <c r="A20" s="385" t="s">
        <v>144</v>
      </c>
      <c r="B20" s="385"/>
      <c r="C20" s="385"/>
      <c r="D20" s="385"/>
      <c r="E20" s="385"/>
      <c r="F20" s="385"/>
      <c r="G20" s="385"/>
      <c r="H20" s="385"/>
      <c r="I20" s="385"/>
      <c r="J20" s="385"/>
      <c r="K20" s="385"/>
      <c r="L20" s="385"/>
      <c r="N20" s="338"/>
    </row>
    <row r="21" spans="1:13" ht="24.75" customHeight="1">
      <c r="A21" s="52"/>
      <c r="B21" s="200"/>
      <c r="C21" s="52"/>
      <c r="D21" s="52"/>
      <c r="E21" s="52"/>
      <c r="F21" s="52"/>
      <c r="G21" s="52"/>
      <c r="H21" s="52"/>
      <c r="I21" s="52"/>
      <c r="J21" s="52"/>
      <c r="K21" s="53"/>
      <c r="M21" s="153"/>
    </row>
    <row r="22" spans="1:13" ht="48" customHeight="1">
      <c r="A22" s="384" t="s">
        <v>86</v>
      </c>
      <c r="B22" s="384"/>
      <c r="C22" s="384"/>
      <c r="M22" s="308"/>
    </row>
    <row r="23" spans="1:9" ht="12">
      <c r="A23" s="339"/>
      <c r="D23" s="302"/>
      <c r="I23" s="302"/>
    </row>
    <row r="24" spans="4:11" ht="12">
      <c r="D24" s="302"/>
      <c r="E24" s="302"/>
      <c r="F24" s="302"/>
      <c r="G24" s="302"/>
      <c r="H24" s="302"/>
      <c r="I24" s="302"/>
      <c r="K24" s="337"/>
    </row>
    <row r="25" ht="12"/>
    <row r="26" ht="12"/>
    <row r="27" ht="12"/>
    <row r="28" ht="12"/>
    <row r="29" ht="12"/>
    <row r="30" ht="12"/>
    <row r="31" ht="12"/>
    <row r="32" ht="12"/>
    <row r="33" ht="12"/>
    <row r="34" ht="12"/>
    <row r="35" ht="12"/>
    <row r="36" ht="12"/>
    <row r="37" ht="12"/>
    <row r="38" ht="12"/>
    <row r="39" ht="12"/>
    <row r="41" ht="12"/>
    <row r="42" ht="12"/>
    <row r="43" ht="12"/>
    <row r="44" ht="12"/>
    <row r="45" ht="12"/>
    <row r="46" ht="12"/>
  </sheetData>
  <sheetProtection/>
  <autoFilter ref="A5:L20"/>
  <mergeCells count="7">
    <mergeCell ref="A22:C22"/>
    <mergeCell ref="A20:L20"/>
    <mergeCell ref="A19:L19"/>
    <mergeCell ref="A5:A6"/>
    <mergeCell ref="A2:L2"/>
    <mergeCell ref="A3:L3"/>
    <mergeCell ref="A4:L4"/>
  </mergeCells>
  <printOptions horizontalCentered="1" verticalCentered="1"/>
  <pageMargins left="0.2362204724409449" right="0.2362204724409449" top="0.7480314960629921" bottom="0.7480314960629921" header="0.31496062992125984" footer="0.31496062992125984"/>
  <pageSetup horizontalDpi="360" verticalDpi="360" orientation="landscape" paperSize="9"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Municipalidad de Puntarenas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vgarcia</dc:creator>
  <cp:keywords/>
  <dc:description/>
  <cp:lastModifiedBy>Laura</cp:lastModifiedBy>
  <cp:lastPrinted>2020-11-25T16:26:31Z</cp:lastPrinted>
  <dcterms:created xsi:type="dcterms:W3CDTF">2005-12-01T20:38:40Z</dcterms:created>
  <dcterms:modified xsi:type="dcterms:W3CDTF">2020-11-26T16:46:53Z</dcterms:modified>
  <cp:category/>
  <cp:version/>
  <cp:contentType/>
  <cp:contentStatus/>
</cp:coreProperties>
</file>