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riberto\Escritorio\"/>
    </mc:Choice>
  </mc:AlternateContent>
  <xr:revisionPtr revIDLastSave="0" documentId="8_{5C19448A-0E8C-4639-86DE-E2CEEB9C29D2}" xr6:coauthVersionLast="36" xr6:coauthVersionMax="36" xr10:uidLastSave="{00000000-0000-0000-0000-000000000000}"/>
  <bookViews>
    <workbookView xWindow="240" yWindow="360" windowWidth="14115" windowHeight="5460" xr2:uid="{00000000-000D-0000-FFFF-FFFF00000000}"/>
  </bookViews>
  <sheets>
    <sheet name="Plan 2024" sheetId="5" r:id="rId1"/>
  </sheets>
  <externalReferences>
    <externalReference r:id="rId2"/>
  </externalReferences>
  <definedNames>
    <definedName name="_xlnm.Print_Area" localSheetId="0">'Plan 2024'!$A$1:$H$90</definedName>
  </definedNames>
  <calcPr calcId="191029"/>
</workbook>
</file>

<file path=xl/calcChain.xml><?xml version="1.0" encoding="utf-8"?>
<calcChain xmlns="http://schemas.openxmlformats.org/spreadsheetml/2006/main">
  <c r="F60" i="5" l="1"/>
  <c r="F13" i="5"/>
  <c r="E79" i="5" l="1"/>
  <c r="G79" i="5" s="1"/>
  <c r="E75" i="5"/>
  <c r="G75" i="5" s="1"/>
  <c r="F29" i="5"/>
  <c r="F28" i="5" s="1"/>
  <c r="D29" i="5" l="1"/>
  <c r="D28" i="5" s="1"/>
  <c r="E29" i="5"/>
  <c r="E28" i="5" l="1"/>
  <c r="G29" i="5"/>
  <c r="G28" i="5" s="1"/>
  <c r="F89" i="5" l="1"/>
  <c r="F88" i="5"/>
  <c r="F76" i="5"/>
  <c r="F74" i="5"/>
  <c r="F72" i="5"/>
  <c r="F59" i="5"/>
  <c r="F58" i="5"/>
  <c r="F56" i="5"/>
  <c r="F51" i="5"/>
  <c r="F45" i="5"/>
  <c r="F36" i="5"/>
  <c r="F35" i="5"/>
  <c r="F27" i="5"/>
  <c r="F26" i="5"/>
  <c r="F24" i="5"/>
  <c r="F7" i="5"/>
  <c r="E89" i="5"/>
  <c r="E88" i="5"/>
  <c r="E83" i="5"/>
  <c r="E80" i="5"/>
  <c r="E78" i="5"/>
  <c r="E77" i="5"/>
  <c r="E76" i="5"/>
  <c r="E74" i="5"/>
  <c r="E72" i="5"/>
  <c r="E66" i="5"/>
  <c r="E65" i="5"/>
  <c r="E64" i="5"/>
  <c r="E63" i="5"/>
  <c r="E62" i="5"/>
  <c r="E61" i="5"/>
  <c r="E59" i="5"/>
  <c r="E58" i="5"/>
  <c r="E56" i="5"/>
  <c r="E55" i="5"/>
  <c r="E54" i="5"/>
  <c r="E53" i="5"/>
  <c r="E52" i="5"/>
  <c r="E50" i="5"/>
  <c r="E48" i="5"/>
  <c r="E47" i="5"/>
  <c r="E46" i="5"/>
  <c r="E45" i="5"/>
  <c r="E40" i="5"/>
  <c r="E39" i="5"/>
  <c r="E38" i="5"/>
  <c r="E36" i="5"/>
  <c r="E35" i="5"/>
  <c r="E34" i="5"/>
  <c r="E32" i="5"/>
  <c r="E31" i="5"/>
  <c r="E27" i="5"/>
  <c r="E26" i="5"/>
  <c r="E24" i="5"/>
  <c r="E22" i="5"/>
  <c r="E20" i="5"/>
  <c r="E19" i="5"/>
  <c r="E17" i="5"/>
  <c r="E16" i="5"/>
  <c r="E15" i="5"/>
  <c r="E14" i="5"/>
  <c r="E12" i="5"/>
  <c r="E10" i="5"/>
  <c r="E9" i="5"/>
  <c r="E7" i="5"/>
  <c r="E60" i="5" l="1"/>
  <c r="E13" i="5"/>
  <c r="E73" i="5"/>
  <c r="D88" i="5"/>
  <c r="D80" i="5"/>
  <c r="G80" i="5" s="1"/>
  <c r="D78" i="5"/>
  <c r="G78" i="5" s="1"/>
  <c r="D77" i="5"/>
  <c r="G77" i="5" s="1"/>
  <c r="D76" i="5"/>
  <c r="G76" i="5" s="1"/>
  <c r="D66" i="5"/>
  <c r="D65" i="5"/>
  <c r="D63" i="5"/>
  <c r="D62" i="5"/>
  <c r="D61" i="5"/>
  <c r="D59" i="5"/>
  <c r="D58" i="5"/>
  <c r="D55" i="5"/>
  <c r="D53" i="5"/>
  <c r="D48" i="5"/>
  <c r="D47" i="5"/>
  <c r="D46" i="5"/>
  <c r="D45" i="5"/>
  <c r="D39" i="5"/>
  <c r="D38" i="5"/>
  <c r="D37" i="5"/>
  <c r="D36" i="5"/>
  <c r="D34" i="5"/>
  <c r="D31" i="5"/>
  <c r="D27" i="5"/>
  <c r="D26" i="5"/>
  <c r="D60" i="5" l="1"/>
  <c r="D71" i="5"/>
  <c r="D82" i="5"/>
  <c r="D24" i="5" l="1"/>
  <c r="D23" i="5"/>
  <c r="D22" i="5"/>
  <c r="D21" i="5"/>
  <c r="D20" i="5"/>
  <c r="D19" i="5"/>
  <c r="D17" i="5"/>
  <c r="D16" i="5"/>
  <c r="D14" i="5"/>
  <c r="D12" i="5"/>
  <c r="D11" i="5"/>
  <c r="D13" i="5" l="1"/>
  <c r="K13" i="5"/>
  <c r="K33" i="5" s="1"/>
  <c r="E8" i="5"/>
  <c r="F8" i="5"/>
  <c r="E18" i="5"/>
  <c r="F18" i="5"/>
  <c r="E30" i="5"/>
  <c r="F30" i="5"/>
  <c r="E25" i="5"/>
  <c r="F25" i="5"/>
  <c r="E33" i="5"/>
  <c r="F33" i="5"/>
  <c r="D33" i="5"/>
  <c r="D30" i="5"/>
  <c r="D25" i="5"/>
  <c r="D18" i="5"/>
  <c r="D8" i="5"/>
  <c r="E87" i="5"/>
  <c r="E85" i="5" s="1"/>
  <c r="F87" i="5"/>
  <c r="F85" i="5" s="1"/>
  <c r="F73" i="5"/>
  <c r="E70" i="5"/>
  <c r="F70" i="5"/>
  <c r="E6" i="5"/>
  <c r="F6" i="5"/>
  <c r="E44" i="5"/>
  <c r="F44" i="5"/>
  <c r="E49" i="5"/>
  <c r="F49" i="5"/>
  <c r="E57" i="5"/>
  <c r="F57" i="5"/>
  <c r="E81" i="5"/>
  <c r="E4" i="5" l="1"/>
  <c r="F4" i="5"/>
  <c r="F68" i="5"/>
  <c r="E68" i="5"/>
  <c r="E42" i="5"/>
  <c r="F42" i="5"/>
  <c r="G5" i="5" l="1"/>
  <c r="G7" i="5"/>
  <c r="G9" i="5"/>
  <c r="G10" i="5"/>
  <c r="G11" i="5"/>
  <c r="G12" i="5"/>
  <c r="G14" i="5"/>
  <c r="G15" i="5"/>
  <c r="G16" i="5"/>
  <c r="G17" i="5"/>
  <c r="G19" i="5"/>
  <c r="G20" i="5"/>
  <c r="G21" i="5"/>
  <c r="G22" i="5"/>
  <c r="G23" i="5"/>
  <c r="G24" i="5"/>
  <c r="G26" i="5"/>
  <c r="G27" i="5"/>
  <c r="G31" i="5"/>
  <c r="G32" i="5"/>
  <c r="G34" i="5"/>
  <c r="G35" i="5"/>
  <c r="G36" i="5"/>
  <c r="G37" i="5"/>
  <c r="G38" i="5"/>
  <c r="G39" i="5"/>
  <c r="G40" i="5"/>
  <c r="G41" i="5"/>
  <c r="G43" i="5"/>
  <c r="G45" i="5"/>
  <c r="G46" i="5"/>
  <c r="G47" i="5"/>
  <c r="G48" i="5"/>
  <c r="G50" i="5"/>
  <c r="G51" i="5"/>
  <c r="G52" i="5"/>
  <c r="G53" i="5"/>
  <c r="G54" i="5"/>
  <c r="G55" i="5"/>
  <c r="G56" i="5"/>
  <c r="G58" i="5"/>
  <c r="G59" i="5"/>
  <c r="G61" i="5"/>
  <c r="G62" i="5"/>
  <c r="G63" i="5"/>
  <c r="G64" i="5"/>
  <c r="G65" i="5"/>
  <c r="G66" i="5"/>
  <c r="G67" i="5"/>
  <c r="G71" i="5"/>
  <c r="G72" i="5"/>
  <c r="G74" i="5"/>
  <c r="G82" i="5"/>
  <c r="G83" i="5"/>
  <c r="G84" i="5"/>
  <c r="G86" i="5"/>
  <c r="G88" i="5"/>
  <c r="G89" i="5"/>
  <c r="D57" i="5"/>
  <c r="G57" i="5" s="1"/>
  <c r="D49" i="5"/>
  <c r="G49" i="5" s="1"/>
  <c r="D44" i="5"/>
  <c r="G44" i="5" s="1"/>
  <c r="G33" i="5"/>
  <c r="G30" i="5"/>
  <c r="G25" i="5"/>
  <c r="G18" i="5"/>
  <c r="G8" i="5"/>
  <c r="D6" i="5"/>
  <c r="D70" i="5"/>
  <c r="G70" i="5" s="1"/>
  <c r="D73" i="5"/>
  <c r="G73" i="5" s="1"/>
  <c r="D81" i="5"/>
  <c r="G81" i="5" s="1"/>
  <c r="D87" i="5"/>
  <c r="D85" i="5" s="1"/>
  <c r="G85" i="5" s="1"/>
  <c r="G13" i="5" l="1"/>
  <c r="G60" i="5"/>
  <c r="G6" i="5"/>
  <c r="D4" i="5"/>
  <c r="G4" i="5" s="1"/>
  <c r="G87" i="5"/>
  <c r="D68" i="5"/>
  <c r="G68" i="5" s="1"/>
  <c r="D42" i="5"/>
  <c r="G42" i="5" s="1"/>
  <c r="G90" i="5" l="1"/>
</calcChain>
</file>

<file path=xl/sharedStrings.xml><?xml version="1.0" encoding="utf-8"?>
<sst xmlns="http://schemas.openxmlformats.org/spreadsheetml/2006/main" count="285" uniqueCount="166">
  <si>
    <t xml:space="preserve">CLASIFICACION DEL GASTO </t>
  </si>
  <si>
    <t>TOTALES</t>
  </si>
  <si>
    <t>1.01.02</t>
  </si>
  <si>
    <t>SERVICIOS COMERCIALES Y FINANCIEROS</t>
  </si>
  <si>
    <t>1.03.01</t>
  </si>
  <si>
    <t>1.03.03</t>
  </si>
  <si>
    <t>Impresión, encuadernación y otros</t>
  </si>
  <si>
    <t>1.04.02</t>
  </si>
  <si>
    <t>1.04.99</t>
  </si>
  <si>
    <t>Otros servicios de gestión y apoyo</t>
  </si>
  <si>
    <t>1.07.01</t>
  </si>
  <si>
    <t>Actividades de capacitación</t>
  </si>
  <si>
    <t>1.07.02</t>
  </si>
  <si>
    <t>1.08.01</t>
  </si>
  <si>
    <t>1.08.05</t>
  </si>
  <si>
    <t>Mantenimiento y reparación de equipo de transporte</t>
  </si>
  <si>
    <t>1.08.06</t>
  </si>
  <si>
    <t>1.08.07</t>
  </si>
  <si>
    <t>Mantenimiento y reparación de equipo y mobiliario de oficina</t>
  </si>
  <si>
    <t>1.08.08</t>
  </si>
  <si>
    <t>MATERIALES Y SUMINISTROS</t>
  </si>
  <si>
    <t>2.01.01</t>
  </si>
  <si>
    <t>2.01.04</t>
  </si>
  <si>
    <t>2.01.99</t>
  </si>
  <si>
    <t>2.03.01</t>
  </si>
  <si>
    <t>Materiales y productos metálicos</t>
  </si>
  <si>
    <t>2.03.02</t>
  </si>
  <si>
    <t>2.03.04</t>
  </si>
  <si>
    <t>2.03.06</t>
  </si>
  <si>
    <t>Materiales y productos de plástico</t>
  </si>
  <si>
    <t>HERRAMIENTAS, REPUESTOS Y ACCESORIOS</t>
  </si>
  <si>
    <t>2.04.01</t>
  </si>
  <si>
    <t>Herramientas e instrumentos</t>
  </si>
  <si>
    <t>2.04.02</t>
  </si>
  <si>
    <t>Repuestos y accesorios</t>
  </si>
  <si>
    <t>2.99.01</t>
  </si>
  <si>
    <t>Útiles y materiales de oficina y cómputo</t>
  </si>
  <si>
    <t>2.99.03</t>
  </si>
  <si>
    <t>Productos de papel, cartón e impresos</t>
  </si>
  <si>
    <t>2.99.04</t>
  </si>
  <si>
    <t>2.99.05</t>
  </si>
  <si>
    <t>2.99.06</t>
  </si>
  <si>
    <t>Útiles y materiales de resguardo y seguridad</t>
  </si>
  <si>
    <t>2.99.99</t>
  </si>
  <si>
    <t>BIENES DURADEROS</t>
  </si>
  <si>
    <t>MAQUINARIA, EQUIPO Y MOBILIARIO</t>
  </si>
  <si>
    <t>5.01.01</t>
  </si>
  <si>
    <t>5.01.03</t>
  </si>
  <si>
    <t>Equipo de comunicación</t>
  </si>
  <si>
    <t>5.01.04</t>
  </si>
  <si>
    <t>Equipo y mobiliario de oficina</t>
  </si>
  <si>
    <t>5.01.05</t>
  </si>
  <si>
    <t>1.04.03</t>
  </si>
  <si>
    <t>1.04.06</t>
  </si>
  <si>
    <t>1.08.04</t>
  </si>
  <si>
    <t>2.01.02</t>
  </si>
  <si>
    <t>5.02.02</t>
  </si>
  <si>
    <t>PERIODO DE EJECUCION</t>
  </si>
  <si>
    <t>Mantenimiento y reparación de maquinaria y equipo de producción</t>
  </si>
  <si>
    <t>Productos farmacéuticos y medicinales</t>
  </si>
  <si>
    <t>Vías de comunicación terrestre</t>
  </si>
  <si>
    <t>Alquiler de maquinaria, equipo y mobiliario</t>
  </si>
  <si>
    <t xml:space="preserve">SERVICIOS </t>
  </si>
  <si>
    <t>1.01</t>
  </si>
  <si>
    <t xml:space="preserve">ALQUILERES </t>
  </si>
  <si>
    <t>1.03</t>
  </si>
  <si>
    <t xml:space="preserve">Información </t>
  </si>
  <si>
    <t>1.04</t>
  </si>
  <si>
    <t>SERVICIOS DE GESTIÓN Y APOYO</t>
  </si>
  <si>
    <t xml:space="preserve">Servicios jurídicos </t>
  </si>
  <si>
    <t>Servicios de ingeniería y arquitectura</t>
  </si>
  <si>
    <t xml:space="preserve">Servicios generales </t>
  </si>
  <si>
    <t>1.07</t>
  </si>
  <si>
    <t>CAPACITACIÓN Y PROTOCOLO</t>
  </si>
  <si>
    <t xml:space="preserve">Actividades protocolarias y sociales </t>
  </si>
  <si>
    <t>1.08</t>
  </si>
  <si>
    <t>MANTENIMIENTO Y REPARACIÓN</t>
  </si>
  <si>
    <t>Mantenimiento de edificios, locales y terrenos</t>
  </si>
  <si>
    <t>Mantenimiento y reparación de equipo de comunicación</t>
  </si>
  <si>
    <t>Mantenimiento y reparación de equipo de cómputo y  sistemas de informacion</t>
  </si>
  <si>
    <t>2.01</t>
  </si>
  <si>
    <t>PRODUCTOS QUÍMICOS Y CONEXOS</t>
  </si>
  <si>
    <t>Combustibles y lubricantes</t>
  </si>
  <si>
    <t xml:space="preserve">Tintas, pinturas y diluyentes </t>
  </si>
  <si>
    <t>Otros productos químicos y conexos</t>
  </si>
  <si>
    <t>2.03</t>
  </si>
  <si>
    <t>MATERIALES Y PRODUCTOS DE USO EN LA CONSTRUCCIÓN Y MANTENIMIENTO</t>
  </si>
  <si>
    <t>Materiales y productos minerales y asfálticos</t>
  </si>
  <si>
    <t>Materiales y productos eléctricos, telefónicos y de cómputo</t>
  </si>
  <si>
    <t>2.04</t>
  </si>
  <si>
    <t>2.99</t>
  </si>
  <si>
    <t>ÚTILES, MATERIALES Y SUMINISTROS DIVERSOS</t>
  </si>
  <si>
    <t>Textiles y vestuario</t>
  </si>
  <si>
    <t>Útiles y materiales de limpieza</t>
  </si>
  <si>
    <t>Otros útiles, materiales y suministros diversos</t>
  </si>
  <si>
    <t>CUENTAS ESPECIALES</t>
  </si>
  <si>
    <t>5.02</t>
  </si>
  <si>
    <t>CONSTRUCCIONES, ADICIONES Y MEJORAS</t>
  </si>
  <si>
    <t>5.01</t>
  </si>
  <si>
    <t>Maquinaria y equipo para la producción</t>
  </si>
  <si>
    <t>Equipo de  cómputo</t>
  </si>
  <si>
    <t>9.02</t>
  </si>
  <si>
    <t>SUMAS SIN ASIGNACIÓN PRESUPUESTARIA</t>
  </si>
  <si>
    <t>9.02.01</t>
  </si>
  <si>
    <t>Sumas libres sin asignación presupuestaria</t>
  </si>
  <si>
    <t>9.02.02</t>
  </si>
  <si>
    <t>Sumas con destino específico sin asignación presupuestaria</t>
  </si>
  <si>
    <t>Servicios en ciencias económicas y sociales</t>
  </si>
  <si>
    <t>Mantenimiento y reparación de otros equipos</t>
  </si>
  <si>
    <t>Madera y sus derivados</t>
  </si>
  <si>
    <t>Materiales y productos de vidrio</t>
  </si>
  <si>
    <t>Publicidad y propaganda</t>
  </si>
  <si>
    <t>CODIGO PRESUPUESTARIO</t>
  </si>
  <si>
    <t>PROGRAMA I</t>
  </si>
  <si>
    <t>PROGRMA II</t>
  </si>
  <si>
    <t>PROGRAMA III</t>
  </si>
  <si>
    <t>1.02</t>
  </si>
  <si>
    <t>SERVICIOS BÁSICOS</t>
  </si>
  <si>
    <t>1.02.01</t>
  </si>
  <si>
    <t xml:space="preserve">Servicio de agua y alcantarillado </t>
  </si>
  <si>
    <t>1.02.02</t>
  </si>
  <si>
    <t>Servicio de energía eléctrica</t>
  </si>
  <si>
    <t>1.02.03</t>
  </si>
  <si>
    <t>Servicio de correo</t>
  </si>
  <si>
    <t>1.02.04</t>
  </si>
  <si>
    <t>Servicio de telecomunicaciones</t>
  </si>
  <si>
    <t>1.03.02</t>
  </si>
  <si>
    <t>1.03.07</t>
  </si>
  <si>
    <t>Servicios de tecnologías de información</t>
  </si>
  <si>
    <t>1.04.04</t>
  </si>
  <si>
    <t>1.04.05</t>
  </si>
  <si>
    <t>Servicios informáticos</t>
  </si>
  <si>
    <t>1.05</t>
  </si>
  <si>
    <t>GASTOS DE VIAJE Y DE TRANSPORTE</t>
  </si>
  <si>
    <t>1.05.01</t>
  </si>
  <si>
    <t>Transporte dentro del país</t>
  </si>
  <si>
    <t>1.05.02</t>
  </si>
  <si>
    <t>Viáticos dentro del país</t>
  </si>
  <si>
    <t>1.08.99</t>
  </si>
  <si>
    <t>2.03.03</t>
  </si>
  <si>
    <t>2.03.05</t>
  </si>
  <si>
    <t>2.03.99</t>
  </si>
  <si>
    <t>Otros materiales y productos de uso en la construcción y mantenimiento.</t>
  </si>
  <si>
    <t>5.02.01</t>
  </si>
  <si>
    <t>Edificios</t>
  </si>
  <si>
    <t>5.01.99</t>
  </si>
  <si>
    <t>Maquinaria, equipo y mobiliario  diverso</t>
  </si>
  <si>
    <t>5.99</t>
  </si>
  <si>
    <t>BIENES DURADEROS DIVERSOS</t>
  </si>
  <si>
    <t>5.99.03</t>
  </si>
  <si>
    <t>Bienes intangibles</t>
  </si>
  <si>
    <t>5.99.99</t>
  </si>
  <si>
    <t>Otros bienes duraderos</t>
  </si>
  <si>
    <t>FUENTE DE FINANCIAMIENTO</t>
  </si>
  <si>
    <t xml:space="preserve">Presupuesto Ordinario </t>
  </si>
  <si>
    <t>Total :</t>
  </si>
  <si>
    <t>Plan Anual de Adquisiciones 2024</t>
  </si>
  <si>
    <t>Enero a Diciembre 2024</t>
  </si>
  <si>
    <t>SEGUROS, REASEGUROS Y OTRAS OBLIGACIONES</t>
  </si>
  <si>
    <t>1.06.01</t>
  </si>
  <si>
    <t>Seguros</t>
  </si>
  <si>
    <t>5.01.02</t>
  </si>
  <si>
    <t>Equipo de transporte</t>
  </si>
  <si>
    <t>5.01.07</t>
  </si>
  <si>
    <t>Equipo y mobiliario educacional,deportivo y recreativo</t>
  </si>
  <si>
    <t>Concejo Municipal de Distrito Cóbano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</si>
</sst>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[$€-2]* #,##0.00_);_([$€-2]* \(#,##0.00\);_([$€-2]* &quot;-&quot;??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b/>
      <u val="singleAccounting"/>
      <sz val="10"/>
      <name val="Arial"/>
      <family val="2"/>
    </font>
    <font>
      <b/>
      <sz val="10"/>
      <color theme="1"/>
      <name val="Arial"/>
      <family val="2"/>
    </font>
    <font>
      <b/>
      <sz val="28"/>
      <color theme="6" tint="0.39997558519241921"/>
      <name val="Andalus"/>
      <family val="1"/>
    </font>
    <font>
      <b/>
      <sz val="12"/>
      <color theme="6" tint="0.39997558519241921"/>
      <name val="Calibri"/>
      <family val="2"/>
      <scheme val="minor"/>
    </font>
    <font>
      <b/>
      <sz val="12"/>
      <color theme="6" tint="0.3999755851924192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74999237037263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0" fillId="0" borderId="0" xfId="0"/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0" xfId="0" applyFont="1"/>
    <xf numFmtId="0" fontId="2" fillId="0" borderId="1" xfId="0" applyFont="1" applyFill="1" applyBorder="1" applyAlignment="1">
      <alignment vertical="center"/>
    </xf>
    <xf numFmtId="164" fontId="6" fillId="0" borderId="1" xfId="1" applyFont="1" applyFill="1" applyBorder="1" applyAlignment="1">
      <alignment horizontal="center"/>
    </xf>
    <xf numFmtId="164" fontId="5" fillId="0" borderId="1" xfId="1" applyFont="1" applyFill="1" applyBorder="1" applyAlignment="1">
      <alignment horizontal="center"/>
    </xf>
    <xf numFmtId="164" fontId="6" fillId="0" borderId="1" xfId="1" applyFont="1" applyFill="1" applyBorder="1" applyAlignment="1">
      <alignment horizontal="center" wrapText="1"/>
    </xf>
    <xf numFmtId="164" fontId="4" fillId="0" borderId="1" xfId="1" applyFont="1" applyFill="1" applyBorder="1" applyAlignment="1">
      <alignment horizontal="center" wrapText="1"/>
    </xf>
    <xf numFmtId="164" fontId="7" fillId="0" borderId="1" xfId="1" applyFont="1" applyFill="1" applyBorder="1" applyAlignment="1">
      <alignment horizontal="center"/>
    </xf>
    <xf numFmtId="164" fontId="4" fillId="0" borderId="1" xfId="1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0" fillId="0" borderId="0" xfId="0" applyFill="1"/>
    <xf numFmtId="43" fontId="0" fillId="0" borderId="0" xfId="0" applyNumberFormat="1" applyFill="1"/>
    <xf numFmtId="43" fontId="9" fillId="0" borderId="0" xfId="0" applyNumberFormat="1" applyFont="1"/>
    <xf numFmtId="0" fontId="9" fillId="0" borderId="0" xfId="0" applyFont="1" applyAlignment="1">
      <alignment horizontal="right"/>
    </xf>
    <xf numFmtId="164" fontId="0" fillId="0" borderId="0" xfId="0" applyNumberFormat="1" applyFill="1"/>
    <xf numFmtId="43" fontId="7" fillId="0" borderId="0" xfId="0" applyNumberFormat="1" applyFont="1"/>
    <xf numFmtId="0" fontId="11" fillId="4" borderId="3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wrapText="1"/>
    </xf>
    <xf numFmtId="164" fontId="6" fillId="2" borderId="6" xfId="1" applyFont="1" applyFill="1" applyBorder="1" applyAlignment="1">
      <alignment horizontal="center"/>
    </xf>
    <xf numFmtId="0" fontId="2" fillId="2" borderId="6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wrapText="1"/>
    </xf>
    <xf numFmtId="164" fontId="6" fillId="2" borderId="1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wrapText="1"/>
    </xf>
    <xf numFmtId="164" fontId="6" fillId="3" borderId="1" xfId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64" fontId="8" fillId="3" borderId="1" xfId="1" applyFont="1" applyFill="1" applyBorder="1" applyAlignment="1">
      <alignment horizontal="center"/>
    </xf>
    <xf numFmtId="0" fontId="7" fillId="3" borderId="1" xfId="0" applyFont="1" applyFill="1" applyBorder="1"/>
    <xf numFmtId="0" fontId="7" fillId="2" borderId="1" xfId="0" applyFont="1" applyFill="1" applyBorder="1"/>
    <xf numFmtId="0" fontId="6" fillId="3" borderId="1" xfId="0" applyFont="1" applyFill="1" applyBorder="1" applyAlignment="1">
      <alignment horizontal="left" vertical="center"/>
    </xf>
    <xf numFmtId="164" fontId="6" fillId="3" borderId="1" xfId="0" applyNumberFormat="1" applyFont="1" applyFill="1" applyBorder="1" applyAlignment="1">
      <alignment wrapText="1"/>
    </xf>
    <xf numFmtId="0" fontId="10" fillId="4" borderId="3" xfId="0" applyFont="1" applyFill="1" applyBorder="1" applyAlignment="1">
      <alignment horizontal="center" wrapText="1"/>
    </xf>
    <xf numFmtId="0" fontId="10" fillId="4" borderId="4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</cellXfs>
  <cellStyles count="8">
    <cellStyle name="Euro" xfId="3" xr:uid="{00000000-0005-0000-0000-000000000000}"/>
    <cellStyle name="Millares" xfId="1" builtinId="3"/>
    <cellStyle name="Millares 2" xfId="4" xr:uid="{00000000-0005-0000-0000-000002000000}"/>
    <cellStyle name="Millares 3" xfId="6" xr:uid="{00000000-0005-0000-0000-000003000000}"/>
    <cellStyle name="Normal" xfId="0" builtinId="0"/>
    <cellStyle name="Normal 2" xfId="2" xr:uid="{00000000-0005-0000-0000-000005000000}"/>
    <cellStyle name="Normal 2 2" xfId="7" xr:uid="{00000000-0005-0000-0000-000006000000}"/>
    <cellStyle name="Porcentaje 2" xfId="5" xr:uid="{00000000-0005-0000-0000-000007000000}"/>
  </cellStyles>
  <dxfs count="0"/>
  <tableStyles count="0" defaultTableStyle="TableStyleMedium2" defaultPivotStyle="PivotStyleLight16"/>
  <colors>
    <mruColors>
      <color rgb="FFE8F5F8"/>
      <color rgb="FF485A30"/>
      <color rgb="FF245E3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91</xdr:row>
      <xdr:rowOff>0</xdr:rowOff>
    </xdr:from>
    <xdr:to>
      <xdr:col>7</xdr:col>
      <xdr:colOff>782504</xdr:colOff>
      <xdr:row>109</xdr:row>
      <xdr:rowOff>171953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5875" y="19602450"/>
          <a:ext cx="10421804" cy="360095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ckeline/Desktop/Plan%20de%20compras%202024/Programas%20para%20plan%20de%20comp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if. obj gasto prog III"/>
      <sheetName val="clasif. obj gast prog II"/>
      <sheetName val="Clasif. obj gast prog I"/>
      <sheetName val="Hoja1"/>
    </sheetNames>
    <sheetDataSet>
      <sheetData sheetId="0">
        <row r="14">
          <cell r="N14">
            <v>25479513.991999999</v>
          </cell>
        </row>
        <row r="16">
          <cell r="N16">
            <v>18246581</v>
          </cell>
        </row>
        <row r="19">
          <cell r="N19">
            <v>700000</v>
          </cell>
        </row>
        <row r="20">
          <cell r="N20">
            <v>700000</v>
          </cell>
        </row>
        <row r="22">
          <cell r="N22">
            <v>24943036.701688997</v>
          </cell>
        </row>
        <row r="24">
          <cell r="N24">
            <v>12700000</v>
          </cell>
        </row>
        <row r="25">
          <cell r="N25">
            <v>6000000</v>
          </cell>
        </row>
        <row r="30">
          <cell r="N30">
            <v>46781134.810000002</v>
          </cell>
        </row>
        <row r="34">
          <cell r="N34">
            <v>25000000</v>
          </cell>
        </row>
        <row r="35">
          <cell r="N35">
            <v>1460000</v>
          </cell>
        </row>
        <row r="37">
          <cell r="N37">
            <v>300000</v>
          </cell>
        </row>
        <row r="38">
          <cell r="N38">
            <v>29406983.57</v>
          </cell>
        </row>
        <row r="46">
          <cell r="N46">
            <v>345004450.07999998</v>
          </cell>
        </row>
        <row r="49">
          <cell r="N49">
            <v>2200000</v>
          </cell>
        </row>
        <row r="50">
          <cell r="N50">
            <v>500000</v>
          </cell>
        </row>
        <row r="54">
          <cell r="N54">
            <v>565537.93000000005</v>
          </cell>
        </row>
        <row r="55">
          <cell r="N55">
            <v>109733292.292</v>
          </cell>
        </row>
      </sheetData>
      <sheetData sheetId="1">
        <row r="14">
          <cell r="L14">
            <v>108990592.84999999</v>
          </cell>
        </row>
        <row r="16">
          <cell r="L16">
            <v>2000000</v>
          </cell>
        </row>
        <row r="17">
          <cell r="L17">
            <v>9000000</v>
          </cell>
        </row>
        <row r="18">
          <cell r="L18">
            <v>6950000</v>
          </cell>
        </row>
        <row r="20">
          <cell r="L20">
            <v>7907844.2468241006</v>
          </cell>
        </row>
        <row r="21">
          <cell r="L21">
            <v>400000</v>
          </cell>
        </row>
        <row r="22">
          <cell r="L22">
            <v>1500000</v>
          </cell>
        </row>
        <row r="23">
          <cell r="L23">
            <v>40000</v>
          </cell>
        </row>
        <row r="25">
          <cell r="L25">
            <v>1500000</v>
          </cell>
        </row>
        <row r="26">
          <cell r="L26">
            <v>7500000</v>
          </cell>
        </row>
        <row r="27">
          <cell r="L27">
            <v>3100000</v>
          </cell>
        </row>
        <row r="28">
          <cell r="L28">
            <v>41609374</v>
          </cell>
        </row>
        <row r="31">
          <cell r="L31">
            <v>6631000</v>
          </cell>
        </row>
        <row r="32">
          <cell r="L32">
            <v>10060000</v>
          </cell>
        </row>
        <row r="34">
          <cell r="L34">
            <v>17294998.100992002</v>
          </cell>
        </row>
        <row r="36">
          <cell r="L36">
            <v>8100000</v>
          </cell>
        </row>
        <row r="37">
          <cell r="L37">
            <v>5500000</v>
          </cell>
        </row>
        <row r="39">
          <cell r="L39">
            <v>2500000</v>
          </cell>
        </row>
        <row r="40">
          <cell r="L40">
            <v>1500000</v>
          </cell>
        </row>
        <row r="41">
          <cell r="L41">
            <v>14960000</v>
          </cell>
        </row>
        <row r="42">
          <cell r="L42">
            <v>3500000</v>
          </cell>
        </row>
        <row r="43">
          <cell r="L43">
            <v>1400000</v>
          </cell>
        </row>
        <row r="44">
          <cell r="L44">
            <v>300000</v>
          </cell>
        </row>
        <row r="50">
          <cell r="L50">
            <v>41610225.75</v>
          </cell>
        </row>
        <row r="51">
          <cell r="L51">
            <v>310000</v>
          </cell>
        </row>
        <row r="52">
          <cell r="L52">
            <v>5050000</v>
          </cell>
        </row>
        <row r="53">
          <cell r="L53">
            <v>700000</v>
          </cell>
        </row>
        <row r="55">
          <cell r="L55">
            <v>500000</v>
          </cell>
        </row>
        <row r="56">
          <cell r="L56">
            <v>500000</v>
          </cell>
        </row>
        <row r="57">
          <cell r="L57">
            <v>400000</v>
          </cell>
        </row>
        <row r="58">
          <cell r="L58">
            <v>1000000</v>
          </cell>
        </row>
        <row r="59">
          <cell r="L59">
            <v>1000000</v>
          </cell>
        </row>
        <row r="60">
          <cell r="L60">
            <v>1000000</v>
          </cell>
        </row>
        <row r="62">
          <cell r="L62">
            <v>840000</v>
          </cell>
        </row>
        <row r="63">
          <cell r="L63">
            <v>26343191.27</v>
          </cell>
        </row>
        <row r="65">
          <cell r="L65">
            <v>1725000</v>
          </cell>
        </row>
        <row r="66">
          <cell r="L66">
            <v>2500000</v>
          </cell>
        </row>
        <row r="67">
          <cell r="L67">
            <v>4765000</v>
          </cell>
        </row>
        <row r="68">
          <cell r="L68">
            <v>2502000</v>
          </cell>
        </row>
        <row r="69">
          <cell r="L69">
            <v>1726000</v>
          </cell>
        </row>
        <row r="70">
          <cell r="L70">
            <v>230000</v>
          </cell>
        </row>
        <row r="80">
          <cell r="L80">
            <v>4000000</v>
          </cell>
        </row>
        <row r="83">
          <cell r="L83">
            <v>1500000</v>
          </cell>
        </row>
        <row r="84">
          <cell r="L84">
            <v>4541171.4000000004</v>
          </cell>
        </row>
        <row r="85">
          <cell r="L85">
            <v>1200000</v>
          </cell>
        </row>
        <row r="86">
          <cell r="L86">
            <v>2707284</v>
          </cell>
        </row>
        <row r="87">
          <cell r="L87">
            <v>4450000</v>
          </cell>
        </row>
        <row r="88">
          <cell r="L88">
            <v>500000</v>
          </cell>
        </row>
        <row r="89">
          <cell r="L89">
            <v>8500000</v>
          </cell>
        </row>
        <row r="93">
          <cell r="L93">
            <v>3500000</v>
          </cell>
        </row>
        <row r="99">
          <cell r="L99">
            <v>32705535.18</v>
          </cell>
        </row>
        <row r="100">
          <cell r="L100">
            <v>40998746.960000001</v>
          </cell>
        </row>
      </sheetData>
      <sheetData sheetId="2">
        <row r="20">
          <cell r="L20">
            <v>15000</v>
          </cell>
        </row>
        <row r="21">
          <cell r="L21">
            <v>1590000</v>
          </cell>
        </row>
        <row r="23">
          <cell r="L23">
            <v>7985000</v>
          </cell>
        </row>
        <row r="24">
          <cell r="L24">
            <v>195000</v>
          </cell>
        </row>
        <row r="25">
          <cell r="L25">
            <v>16530000</v>
          </cell>
        </row>
        <row r="27">
          <cell r="L27">
            <v>24500000</v>
          </cell>
        </row>
        <row r="28">
          <cell r="L28">
            <v>2000000</v>
          </cell>
        </row>
        <row r="29">
          <cell r="L29">
            <v>12500000</v>
          </cell>
        </row>
        <row r="30">
          <cell r="L30">
            <v>7770000</v>
          </cell>
        </row>
        <row r="31">
          <cell r="L31">
            <v>780000</v>
          </cell>
        </row>
        <row r="32">
          <cell r="L32">
            <v>120000</v>
          </cell>
        </row>
        <row r="35">
          <cell r="L35">
            <v>1800000</v>
          </cell>
        </row>
        <row r="36">
          <cell r="L36">
            <v>3115000</v>
          </cell>
        </row>
        <row r="38">
          <cell r="L38">
            <v>14300905.649999999</v>
          </cell>
        </row>
        <row r="40">
          <cell r="L40">
            <v>4355000</v>
          </cell>
        </row>
        <row r="42">
          <cell r="L42">
            <v>544501.49374644458</v>
          </cell>
        </row>
        <row r="43">
          <cell r="L43">
            <v>6100000</v>
          </cell>
        </row>
        <row r="44">
          <cell r="L44">
            <v>115000</v>
          </cell>
        </row>
        <row r="45">
          <cell r="L45">
            <v>2450000</v>
          </cell>
        </row>
        <row r="46">
          <cell r="L46">
            <v>3405000</v>
          </cell>
        </row>
        <row r="51">
          <cell r="L51">
            <v>3200000</v>
          </cell>
        </row>
        <row r="52">
          <cell r="L52">
            <v>300000</v>
          </cell>
        </row>
        <row r="53">
          <cell r="L53">
            <v>3582770</v>
          </cell>
        </row>
        <row r="54">
          <cell r="L54">
            <v>20500</v>
          </cell>
        </row>
        <row r="56">
          <cell r="L56">
            <v>1473412</v>
          </cell>
        </row>
        <row r="57">
          <cell r="L57">
            <v>60000</v>
          </cell>
        </row>
        <row r="59">
          <cell r="L59">
            <v>380000</v>
          </cell>
        </row>
        <row r="60">
          <cell r="L60">
            <v>7050000</v>
          </cell>
        </row>
        <row r="62">
          <cell r="L62">
            <v>1495424</v>
          </cell>
        </row>
        <row r="63">
          <cell r="L63">
            <v>2530414</v>
          </cell>
        </row>
        <row r="64">
          <cell r="L64">
            <v>3821000</v>
          </cell>
        </row>
        <row r="65">
          <cell r="L65">
            <v>610000</v>
          </cell>
        </row>
        <row r="66">
          <cell r="L66">
            <v>108800</v>
          </cell>
        </row>
        <row r="76">
          <cell r="L76">
            <v>300000</v>
          </cell>
        </row>
        <row r="81">
          <cell r="L81">
            <v>12975000</v>
          </cell>
        </row>
        <row r="82">
          <cell r="L82">
            <v>3235000</v>
          </cell>
        </row>
        <row r="83">
          <cell r="L83">
            <v>14435000</v>
          </cell>
        </row>
        <row r="84">
          <cell r="L84">
            <v>1500000</v>
          </cell>
        </row>
        <row r="88">
          <cell r="L88">
            <v>850000</v>
          </cell>
        </row>
        <row r="92">
          <cell r="L92">
            <v>27565948.045605008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3"/>
  <sheetViews>
    <sheetView tabSelected="1" workbookViewId="0">
      <selection activeCell="L76" sqref="L76"/>
    </sheetView>
  </sheetViews>
  <sheetFormatPr baseColWidth="10" defaultRowHeight="15"/>
  <cols>
    <col min="1" max="1" width="19.28515625" style="1" customWidth="1"/>
    <col min="2" max="2" width="18.28515625" style="1" customWidth="1"/>
    <col min="3" max="3" width="47.42578125" style="1" customWidth="1"/>
    <col min="4" max="6" width="19.5703125" style="1" customWidth="1"/>
    <col min="7" max="7" width="20.140625" style="1" customWidth="1"/>
    <col min="8" max="8" width="24" style="1" customWidth="1"/>
    <col min="9" max="9" width="11.42578125" style="1"/>
    <col min="10" max="10" width="13.85546875" style="1" bestFit="1" customWidth="1"/>
    <col min="11" max="11" width="14.85546875" style="1" bestFit="1" customWidth="1"/>
    <col min="12" max="16384" width="11.42578125" style="1"/>
  </cols>
  <sheetData>
    <row r="1" spans="1:11" ht="35.25" thickBot="1">
      <c r="A1" s="44" t="s">
        <v>165</v>
      </c>
      <c r="B1" s="45"/>
      <c r="C1" s="45"/>
      <c r="D1" s="45"/>
      <c r="E1" s="45"/>
      <c r="F1" s="45"/>
      <c r="G1" s="45"/>
      <c r="H1" s="46"/>
    </row>
    <row r="2" spans="1:11" ht="48.75" customHeight="1" thickBot="1">
      <c r="A2" s="44" t="s">
        <v>156</v>
      </c>
      <c r="B2" s="45"/>
      <c r="C2" s="45"/>
      <c r="D2" s="45"/>
      <c r="E2" s="45"/>
      <c r="F2" s="45"/>
      <c r="G2" s="45"/>
      <c r="H2" s="46"/>
    </row>
    <row r="3" spans="1:11" ht="48" thickBot="1">
      <c r="A3" s="22" t="s">
        <v>153</v>
      </c>
      <c r="B3" s="22" t="s">
        <v>112</v>
      </c>
      <c r="C3" s="23" t="s">
        <v>0</v>
      </c>
      <c r="D3" s="24" t="s">
        <v>113</v>
      </c>
      <c r="E3" s="24" t="s">
        <v>114</v>
      </c>
      <c r="F3" s="24" t="s">
        <v>115</v>
      </c>
      <c r="G3" s="25" t="s">
        <v>1</v>
      </c>
      <c r="H3" s="26" t="s">
        <v>57</v>
      </c>
    </row>
    <row r="4" spans="1:11">
      <c r="A4" s="27"/>
      <c r="B4" s="27">
        <v>1</v>
      </c>
      <c r="C4" s="28" t="s">
        <v>62</v>
      </c>
      <c r="D4" s="29">
        <f>+D6+D8+D13+D18+D25+D28+D30+D33</f>
        <v>110170407.14374645</v>
      </c>
      <c r="E4" s="29">
        <f>+E6+E8+E13+E18+E25+E28+E30+E33</f>
        <v>262243809.1978161</v>
      </c>
      <c r="F4" s="29">
        <f>+F6+F8+F13+F18+F25+F28+F30+F33</f>
        <v>88769131.693688989</v>
      </c>
      <c r="G4" s="29">
        <f>+D4+E4+F4</f>
        <v>461183348.03525156</v>
      </c>
      <c r="H4" s="30"/>
      <c r="I4" s="16"/>
      <c r="J4" s="17"/>
      <c r="K4" s="16"/>
    </row>
    <row r="5" spans="1:11">
      <c r="A5" s="3"/>
      <c r="B5" s="3"/>
      <c r="C5" s="14"/>
      <c r="D5" s="8"/>
      <c r="E5" s="9"/>
      <c r="F5" s="9"/>
      <c r="G5" s="10">
        <f t="shared" ref="G5:G67" si="0">+D5+E5+F5</f>
        <v>0</v>
      </c>
      <c r="H5" s="6"/>
      <c r="I5" s="16"/>
      <c r="J5" s="16"/>
      <c r="K5" s="16"/>
    </row>
    <row r="6" spans="1:11">
      <c r="A6" s="35"/>
      <c r="B6" s="35" t="s">
        <v>63</v>
      </c>
      <c r="C6" s="36" t="s">
        <v>64</v>
      </c>
      <c r="D6" s="37">
        <f>+D7</f>
        <v>0</v>
      </c>
      <c r="E6" s="37">
        <f t="shared" ref="E6:F6" si="1">+E7</f>
        <v>108990592.84999999</v>
      </c>
      <c r="F6" s="37">
        <f t="shared" si="1"/>
        <v>25479513.991999999</v>
      </c>
      <c r="G6" s="37">
        <f t="shared" si="0"/>
        <v>134470106.84200001</v>
      </c>
      <c r="H6" s="38"/>
      <c r="I6" s="16"/>
      <c r="J6" s="16"/>
      <c r="K6" s="16"/>
    </row>
    <row r="7" spans="1:11">
      <c r="A7" s="4" t="s">
        <v>154</v>
      </c>
      <c r="B7" s="4" t="s">
        <v>2</v>
      </c>
      <c r="C7" s="15" t="s">
        <v>61</v>
      </c>
      <c r="D7" s="12"/>
      <c r="E7" s="12">
        <f>+'[1]clasif. obj gast prog II'!$L$14</f>
        <v>108990592.84999999</v>
      </c>
      <c r="F7" s="12">
        <f>+'[1]clasif. obj gasto prog III'!$N$14</f>
        <v>25479513.991999999</v>
      </c>
      <c r="G7" s="10">
        <f t="shared" si="0"/>
        <v>134470106.84200001</v>
      </c>
      <c r="H7" s="2" t="s">
        <v>157</v>
      </c>
      <c r="I7" s="16"/>
      <c r="J7" s="16"/>
      <c r="K7" s="16"/>
    </row>
    <row r="8" spans="1:11">
      <c r="A8" s="35"/>
      <c r="B8" s="35" t="s">
        <v>116</v>
      </c>
      <c r="C8" s="36" t="s">
        <v>117</v>
      </c>
      <c r="D8" s="37">
        <f>+D9+D10+D11+D12</f>
        <v>1605000</v>
      </c>
      <c r="E8" s="37">
        <f t="shared" ref="E8:F8" si="2">+E9+E10+E11+E12</f>
        <v>17950000</v>
      </c>
      <c r="F8" s="37">
        <f t="shared" si="2"/>
        <v>0</v>
      </c>
      <c r="G8" s="37">
        <f t="shared" si="0"/>
        <v>19555000</v>
      </c>
      <c r="H8" s="38"/>
      <c r="I8" s="16"/>
      <c r="J8" s="16"/>
      <c r="K8" s="16"/>
    </row>
    <row r="9" spans="1:11">
      <c r="A9" s="4" t="s">
        <v>154</v>
      </c>
      <c r="B9" s="4" t="s">
        <v>118</v>
      </c>
      <c r="C9" s="15" t="s">
        <v>119</v>
      </c>
      <c r="D9" s="12"/>
      <c r="E9" s="12">
        <f>+'[1]clasif. obj gast prog II'!$L$16</f>
        <v>2000000</v>
      </c>
      <c r="F9" s="12"/>
      <c r="G9" s="12">
        <f t="shared" si="0"/>
        <v>2000000</v>
      </c>
      <c r="H9" s="2" t="s">
        <v>157</v>
      </c>
      <c r="I9" s="16"/>
      <c r="J9" s="16"/>
      <c r="K9" s="16"/>
    </row>
    <row r="10" spans="1:11">
      <c r="A10" s="4" t="s">
        <v>154</v>
      </c>
      <c r="B10" s="4" t="s">
        <v>120</v>
      </c>
      <c r="C10" s="15" t="s">
        <v>121</v>
      </c>
      <c r="D10" s="12"/>
      <c r="E10" s="10">
        <f>+'[1]clasif. obj gast prog II'!$L$17</f>
        <v>9000000</v>
      </c>
      <c r="F10" s="10"/>
      <c r="G10" s="10">
        <f t="shared" si="0"/>
        <v>9000000</v>
      </c>
      <c r="H10" s="2" t="s">
        <v>157</v>
      </c>
      <c r="I10" s="16"/>
      <c r="J10" s="16"/>
      <c r="K10" s="16"/>
    </row>
    <row r="11" spans="1:11">
      <c r="A11" s="4" t="s">
        <v>154</v>
      </c>
      <c r="B11" s="4" t="s">
        <v>122</v>
      </c>
      <c r="C11" s="15" t="s">
        <v>123</v>
      </c>
      <c r="D11" s="12">
        <f>+'[1]Clasif. obj gast prog I'!$L$20</f>
        <v>15000</v>
      </c>
      <c r="E11" s="10"/>
      <c r="F11" s="10"/>
      <c r="G11" s="10">
        <f t="shared" si="0"/>
        <v>15000</v>
      </c>
      <c r="H11" s="2" t="s">
        <v>157</v>
      </c>
      <c r="I11" s="16"/>
      <c r="J11" s="16"/>
      <c r="K11" s="16"/>
    </row>
    <row r="12" spans="1:11">
      <c r="A12" s="4" t="s">
        <v>154</v>
      </c>
      <c r="B12" s="4" t="s">
        <v>124</v>
      </c>
      <c r="C12" s="15" t="s">
        <v>125</v>
      </c>
      <c r="D12" s="12">
        <f>+'[1]Clasif. obj gast prog I'!$L$21</f>
        <v>1590000</v>
      </c>
      <c r="E12" s="12">
        <f>+'[1]clasif. obj gast prog II'!$L$18</f>
        <v>6950000</v>
      </c>
      <c r="F12" s="12"/>
      <c r="G12" s="12">
        <f t="shared" si="0"/>
        <v>8540000</v>
      </c>
      <c r="H12" s="2" t="s">
        <v>157</v>
      </c>
      <c r="I12" s="16"/>
      <c r="J12" s="16"/>
      <c r="K12" s="16"/>
    </row>
    <row r="13" spans="1:11" ht="16.5">
      <c r="A13" s="35"/>
      <c r="B13" s="35" t="s">
        <v>65</v>
      </c>
      <c r="C13" s="36" t="s">
        <v>3</v>
      </c>
      <c r="D13" s="39">
        <f>+D14+D15+D16+D17</f>
        <v>24710000</v>
      </c>
      <c r="E13" s="39">
        <f t="shared" ref="E13:G13" si="3">+E14+E15+E16+E17</f>
        <v>9847844.2468241006</v>
      </c>
      <c r="F13" s="39">
        <f t="shared" si="3"/>
        <v>0</v>
      </c>
      <c r="G13" s="39">
        <f t="shared" si="3"/>
        <v>34557844.246824101</v>
      </c>
      <c r="H13" s="38"/>
      <c r="I13" s="16"/>
      <c r="J13" s="17"/>
      <c r="K13" s="17">
        <f>+I13-J13</f>
        <v>0</v>
      </c>
    </row>
    <row r="14" spans="1:11">
      <c r="A14" s="4" t="s">
        <v>154</v>
      </c>
      <c r="B14" s="4" t="s">
        <v>4</v>
      </c>
      <c r="C14" s="15" t="s">
        <v>66</v>
      </c>
      <c r="D14" s="12">
        <f>+'[1]Clasif. obj gast prog I'!$L$23</f>
        <v>7985000</v>
      </c>
      <c r="E14" s="12">
        <f>+'[1]clasif. obj gast prog II'!$L$20</f>
        <v>7907844.2468241006</v>
      </c>
      <c r="F14" s="12"/>
      <c r="G14" s="10">
        <f t="shared" si="0"/>
        <v>15892844.246824101</v>
      </c>
      <c r="H14" s="2" t="s">
        <v>157</v>
      </c>
      <c r="I14" s="16"/>
      <c r="J14" s="16"/>
      <c r="K14" s="16"/>
    </row>
    <row r="15" spans="1:11">
      <c r="A15" s="4" t="s">
        <v>154</v>
      </c>
      <c r="B15" s="4" t="s">
        <v>126</v>
      </c>
      <c r="C15" s="15" t="s">
        <v>111</v>
      </c>
      <c r="D15" s="12"/>
      <c r="E15" s="12">
        <f>+'[1]clasif. obj gast prog II'!$L$21</f>
        <v>400000</v>
      </c>
      <c r="F15" s="12"/>
      <c r="G15" s="10">
        <f t="shared" si="0"/>
        <v>400000</v>
      </c>
      <c r="H15" s="2" t="s">
        <v>157</v>
      </c>
      <c r="I15" s="16"/>
      <c r="J15" s="16"/>
      <c r="K15" s="16"/>
    </row>
    <row r="16" spans="1:11">
      <c r="A16" s="4" t="s">
        <v>154</v>
      </c>
      <c r="B16" s="4" t="s">
        <v>5</v>
      </c>
      <c r="C16" s="15" t="s">
        <v>6</v>
      </c>
      <c r="D16" s="12">
        <f>+'[1]Clasif. obj gast prog I'!$L$24</f>
        <v>195000</v>
      </c>
      <c r="E16" s="12">
        <f>+'[1]clasif. obj gast prog II'!$L$22</f>
        <v>1500000</v>
      </c>
      <c r="F16" s="12"/>
      <c r="G16" s="10">
        <f t="shared" si="0"/>
        <v>1695000</v>
      </c>
      <c r="H16" s="2" t="s">
        <v>157</v>
      </c>
      <c r="I16" s="16"/>
      <c r="J16" s="16"/>
      <c r="K16" s="16"/>
    </row>
    <row r="17" spans="1:11">
      <c r="A17" s="4" t="s">
        <v>154</v>
      </c>
      <c r="B17" s="4" t="s">
        <v>127</v>
      </c>
      <c r="C17" s="15" t="s">
        <v>128</v>
      </c>
      <c r="D17" s="12">
        <f>+'[1]Clasif. obj gast prog I'!$L$25</f>
        <v>16530000</v>
      </c>
      <c r="E17" s="12">
        <f>+'[1]clasif. obj gast prog II'!$L$23</f>
        <v>40000</v>
      </c>
      <c r="F17" s="12"/>
      <c r="G17" s="10">
        <f t="shared" si="0"/>
        <v>16570000</v>
      </c>
      <c r="H17" s="2" t="s">
        <v>157</v>
      </c>
      <c r="I17" s="16"/>
      <c r="J17" s="16"/>
      <c r="K17" s="16"/>
    </row>
    <row r="18" spans="1:11">
      <c r="A18" s="35"/>
      <c r="B18" s="35" t="s">
        <v>67</v>
      </c>
      <c r="C18" s="36" t="s">
        <v>68</v>
      </c>
      <c r="D18" s="37">
        <f>+D19+D20+D21+D22+D23+D24</f>
        <v>47670000</v>
      </c>
      <c r="E18" s="37">
        <f t="shared" ref="E18:F18" si="4">+E19+E20+E21+E22+E23+E24</f>
        <v>53709374</v>
      </c>
      <c r="F18" s="37">
        <f t="shared" si="4"/>
        <v>18246581</v>
      </c>
      <c r="G18" s="37">
        <f t="shared" si="0"/>
        <v>119625955</v>
      </c>
      <c r="H18" s="38"/>
      <c r="I18" s="16"/>
      <c r="J18" s="16"/>
      <c r="K18" s="16"/>
    </row>
    <row r="19" spans="1:11">
      <c r="A19" s="4" t="s">
        <v>154</v>
      </c>
      <c r="B19" s="4" t="s">
        <v>7</v>
      </c>
      <c r="C19" s="15" t="s">
        <v>69</v>
      </c>
      <c r="D19" s="12">
        <f>+'[1]Clasif. obj gast prog I'!$L$27</f>
        <v>24500000</v>
      </c>
      <c r="E19" s="12">
        <f>+'[1]clasif. obj gast prog II'!$L$25</f>
        <v>1500000</v>
      </c>
      <c r="F19" s="12"/>
      <c r="G19" s="10">
        <f t="shared" si="0"/>
        <v>26000000</v>
      </c>
      <c r="H19" s="2" t="s">
        <v>157</v>
      </c>
      <c r="I19" s="16"/>
      <c r="J19" s="16"/>
      <c r="K19" s="16"/>
    </row>
    <row r="20" spans="1:11">
      <c r="A20" s="4" t="s">
        <v>154</v>
      </c>
      <c r="B20" s="4" t="s">
        <v>52</v>
      </c>
      <c r="C20" s="15" t="s">
        <v>70</v>
      </c>
      <c r="D20" s="12">
        <f>+'[1]Clasif. obj gast prog I'!$L$28</f>
        <v>2000000</v>
      </c>
      <c r="E20" s="12">
        <f>+'[1]clasif. obj gast prog II'!$L$26</f>
        <v>7500000</v>
      </c>
      <c r="F20" s="12"/>
      <c r="G20" s="10">
        <f t="shared" si="0"/>
        <v>9500000</v>
      </c>
      <c r="H20" s="2" t="s">
        <v>157</v>
      </c>
      <c r="I20" s="16"/>
      <c r="J20" s="16"/>
      <c r="K20" s="16"/>
    </row>
    <row r="21" spans="1:11">
      <c r="A21" s="4" t="s">
        <v>154</v>
      </c>
      <c r="B21" s="4" t="s">
        <v>129</v>
      </c>
      <c r="C21" s="15" t="s">
        <v>107</v>
      </c>
      <c r="D21" s="12">
        <f>+'[1]Clasif. obj gast prog I'!$L$29</f>
        <v>12500000</v>
      </c>
      <c r="E21" s="12"/>
      <c r="F21" s="12"/>
      <c r="G21" s="10">
        <f t="shared" si="0"/>
        <v>12500000</v>
      </c>
      <c r="H21" s="2" t="s">
        <v>157</v>
      </c>
      <c r="I21" s="16"/>
      <c r="J21" s="16"/>
      <c r="K21" s="16"/>
    </row>
    <row r="22" spans="1:11">
      <c r="A22" s="4" t="s">
        <v>154</v>
      </c>
      <c r="B22" s="4" t="s">
        <v>130</v>
      </c>
      <c r="C22" s="15" t="s">
        <v>131</v>
      </c>
      <c r="D22" s="12">
        <f>+'[1]Clasif. obj gast prog I'!$L$30</f>
        <v>7770000</v>
      </c>
      <c r="E22" s="12">
        <f>+'[1]clasif. obj gast prog II'!$L$27</f>
        <v>3100000</v>
      </c>
      <c r="F22" s="12"/>
      <c r="G22" s="10">
        <f t="shared" si="0"/>
        <v>10870000</v>
      </c>
      <c r="H22" s="2" t="s">
        <v>157</v>
      </c>
      <c r="I22" s="16"/>
      <c r="J22" s="16"/>
      <c r="K22" s="16"/>
    </row>
    <row r="23" spans="1:11">
      <c r="A23" s="4" t="s">
        <v>154</v>
      </c>
      <c r="B23" s="4" t="s">
        <v>53</v>
      </c>
      <c r="C23" s="15" t="s">
        <v>71</v>
      </c>
      <c r="D23" s="12">
        <f>+'[1]Clasif. obj gast prog I'!$L$31</f>
        <v>780000</v>
      </c>
      <c r="E23" s="12"/>
      <c r="F23" s="12"/>
      <c r="G23" s="12">
        <f t="shared" si="0"/>
        <v>780000</v>
      </c>
      <c r="H23" s="2" t="s">
        <v>157</v>
      </c>
      <c r="I23" s="16"/>
      <c r="J23" s="16"/>
      <c r="K23" s="16"/>
    </row>
    <row r="24" spans="1:11">
      <c r="A24" s="4" t="s">
        <v>154</v>
      </c>
      <c r="B24" s="4" t="s">
        <v>8</v>
      </c>
      <c r="C24" s="15" t="s">
        <v>9</v>
      </c>
      <c r="D24" s="12">
        <f>+'[1]Clasif. obj gast prog I'!$L$32</f>
        <v>120000</v>
      </c>
      <c r="E24" s="12">
        <f>+'[1]clasif. obj gast prog II'!$L$28</f>
        <v>41609374</v>
      </c>
      <c r="F24" s="12">
        <f>+'[1]clasif. obj gasto prog III'!$N$16</f>
        <v>18246581</v>
      </c>
      <c r="G24" s="10">
        <f t="shared" si="0"/>
        <v>59975955</v>
      </c>
      <c r="H24" s="2" t="s">
        <v>157</v>
      </c>
      <c r="I24" s="16"/>
      <c r="J24" s="16"/>
      <c r="K24" s="16"/>
    </row>
    <row r="25" spans="1:11">
      <c r="A25" s="35"/>
      <c r="B25" s="35" t="s">
        <v>132</v>
      </c>
      <c r="C25" s="36" t="s">
        <v>133</v>
      </c>
      <c r="D25" s="37">
        <f>+D26+D27</f>
        <v>4915000</v>
      </c>
      <c r="E25" s="37">
        <f t="shared" ref="E25:F25" si="5">+E26+E27</f>
        <v>16691000</v>
      </c>
      <c r="F25" s="37">
        <f t="shared" si="5"/>
        <v>1400000</v>
      </c>
      <c r="G25" s="37">
        <f t="shared" si="0"/>
        <v>23006000</v>
      </c>
      <c r="H25" s="38"/>
      <c r="I25" s="16"/>
      <c r="J25" s="16"/>
      <c r="K25" s="16"/>
    </row>
    <row r="26" spans="1:11">
      <c r="A26" s="4" t="s">
        <v>154</v>
      </c>
      <c r="B26" s="4" t="s">
        <v>134</v>
      </c>
      <c r="C26" s="15" t="s">
        <v>135</v>
      </c>
      <c r="D26" s="12">
        <f>+'[1]Clasif. obj gast prog I'!$L$35</f>
        <v>1800000</v>
      </c>
      <c r="E26" s="10">
        <f>+'[1]clasif. obj gast prog II'!$L$31</f>
        <v>6631000</v>
      </c>
      <c r="F26" s="10">
        <f>+'[1]clasif. obj gasto prog III'!$N$19</f>
        <v>700000</v>
      </c>
      <c r="G26" s="10">
        <f t="shared" si="0"/>
        <v>9131000</v>
      </c>
      <c r="H26" s="2" t="s">
        <v>157</v>
      </c>
      <c r="I26" s="16"/>
      <c r="J26" s="16"/>
      <c r="K26" s="16"/>
    </row>
    <row r="27" spans="1:11">
      <c r="A27" s="4" t="s">
        <v>154</v>
      </c>
      <c r="B27" s="4" t="s">
        <v>136</v>
      </c>
      <c r="C27" s="15" t="s">
        <v>137</v>
      </c>
      <c r="D27" s="12">
        <f>+'[1]Clasif. obj gast prog I'!$L$36</f>
        <v>3115000</v>
      </c>
      <c r="E27" s="10">
        <f>+'[1]clasif. obj gast prog II'!$L$32</f>
        <v>10060000</v>
      </c>
      <c r="F27" s="10">
        <f>+'[1]clasif. obj gasto prog III'!$N$20</f>
        <v>700000</v>
      </c>
      <c r="G27" s="10">
        <f t="shared" si="0"/>
        <v>13875000</v>
      </c>
      <c r="H27" s="2" t="s">
        <v>157</v>
      </c>
      <c r="I27" s="16"/>
      <c r="J27" s="16"/>
      <c r="K27" s="16"/>
    </row>
    <row r="28" spans="1:11">
      <c r="A28" s="4"/>
      <c r="B28" s="35">
        <v>1.06</v>
      </c>
      <c r="C28" s="42" t="s">
        <v>158</v>
      </c>
      <c r="D28" s="43">
        <f>+D29</f>
        <v>14300905.649999999</v>
      </c>
      <c r="E28" s="37">
        <f>+E29</f>
        <v>17294998.100992002</v>
      </c>
      <c r="F28" s="37">
        <f>+F29</f>
        <v>24943036.701688997</v>
      </c>
      <c r="G28" s="37">
        <f>+G29</f>
        <v>56538940.452680998</v>
      </c>
      <c r="H28" s="37"/>
      <c r="I28" s="38"/>
      <c r="J28" s="16"/>
      <c r="K28" s="16"/>
    </row>
    <row r="29" spans="1:11">
      <c r="A29" s="4"/>
      <c r="B29" s="4" t="s">
        <v>159</v>
      </c>
      <c r="C29" s="15" t="s">
        <v>160</v>
      </c>
      <c r="D29" s="12">
        <f>+'[1]Clasif. obj gast prog I'!$L$38</f>
        <v>14300905.649999999</v>
      </c>
      <c r="E29" s="10">
        <f>+'[1]clasif. obj gast prog II'!$L$34</f>
        <v>17294998.100992002</v>
      </c>
      <c r="F29" s="10">
        <f>+'[1]clasif. obj gasto prog III'!$N$22</f>
        <v>24943036.701688997</v>
      </c>
      <c r="G29" s="10">
        <f>+D29+E29+F29</f>
        <v>56538940.452680998</v>
      </c>
      <c r="H29" s="2" t="s">
        <v>157</v>
      </c>
      <c r="I29" s="16"/>
      <c r="J29" s="16"/>
      <c r="K29" s="16"/>
    </row>
    <row r="30" spans="1:11">
      <c r="A30" s="35"/>
      <c r="B30" s="35" t="s">
        <v>72</v>
      </c>
      <c r="C30" s="36" t="s">
        <v>73</v>
      </c>
      <c r="D30" s="37">
        <f>+D31+D32</f>
        <v>4355000</v>
      </c>
      <c r="E30" s="37">
        <f t="shared" ref="E30:F30" si="6">+E31+E32</f>
        <v>13600000</v>
      </c>
      <c r="F30" s="37">
        <f t="shared" si="6"/>
        <v>0</v>
      </c>
      <c r="G30" s="37">
        <f t="shared" si="0"/>
        <v>17955000</v>
      </c>
      <c r="H30" s="38"/>
      <c r="I30" s="16"/>
      <c r="J30" s="16"/>
      <c r="K30" s="16"/>
    </row>
    <row r="31" spans="1:11">
      <c r="A31" s="4" t="s">
        <v>154</v>
      </c>
      <c r="B31" s="4" t="s">
        <v>10</v>
      </c>
      <c r="C31" s="15" t="s">
        <v>11</v>
      </c>
      <c r="D31" s="12">
        <f>+'[1]Clasif. obj gast prog I'!$L$40</f>
        <v>4355000</v>
      </c>
      <c r="E31" s="12">
        <f>+'[1]clasif. obj gast prog II'!$L$36</f>
        <v>8100000</v>
      </c>
      <c r="F31" s="12"/>
      <c r="G31" s="12">
        <f t="shared" si="0"/>
        <v>12455000</v>
      </c>
      <c r="H31" s="2" t="s">
        <v>157</v>
      </c>
      <c r="I31" s="16"/>
      <c r="J31" s="16"/>
      <c r="K31" s="16"/>
    </row>
    <row r="32" spans="1:11">
      <c r="A32" s="4" t="s">
        <v>154</v>
      </c>
      <c r="B32" s="4" t="s">
        <v>12</v>
      </c>
      <c r="C32" s="15" t="s">
        <v>74</v>
      </c>
      <c r="D32" s="12"/>
      <c r="E32" s="12">
        <f>+'[1]clasif. obj gast prog II'!$L$37</f>
        <v>5500000</v>
      </c>
      <c r="F32" s="12"/>
      <c r="G32" s="12">
        <f t="shared" si="0"/>
        <v>5500000</v>
      </c>
      <c r="H32" s="2" t="s">
        <v>157</v>
      </c>
      <c r="I32" s="16"/>
      <c r="J32" s="16"/>
      <c r="K32" s="16"/>
    </row>
    <row r="33" spans="1:11">
      <c r="A33" s="35"/>
      <c r="B33" s="35" t="s">
        <v>75</v>
      </c>
      <c r="C33" s="36" t="s">
        <v>76</v>
      </c>
      <c r="D33" s="37">
        <f>+D34+D35+D36+D37+D38+D39+D40+D41</f>
        <v>12614501.493746445</v>
      </c>
      <c r="E33" s="37">
        <f t="shared" ref="E33:F33" si="7">+E34+E35+E36+E37+E38+E39+E40+E41</f>
        <v>24160000</v>
      </c>
      <c r="F33" s="37">
        <f t="shared" si="7"/>
        <v>18700000</v>
      </c>
      <c r="G33" s="37">
        <f t="shared" si="0"/>
        <v>55474501.493746445</v>
      </c>
      <c r="H33" s="38"/>
      <c r="I33" s="16"/>
      <c r="J33" s="16"/>
      <c r="K33" s="17">
        <f>+I33+I30+I25+I18+K13+I8+I6</f>
        <v>0</v>
      </c>
    </row>
    <row r="34" spans="1:11">
      <c r="A34" s="4" t="s">
        <v>154</v>
      </c>
      <c r="B34" s="4" t="s">
        <v>13</v>
      </c>
      <c r="C34" s="15" t="s">
        <v>77</v>
      </c>
      <c r="D34" s="12">
        <f>+'[1]Clasif. obj gast prog I'!$L$42</f>
        <v>544501.49374644458</v>
      </c>
      <c r="E34" s="12">
        <f>+'[1]clasif. obj gast prog II'!$L$39</f>
        <v>2500000</v>
      </c>
      <c r="F34" s="12"/>
      <c r="G34" s="12">
        <f t="shared" si="0"/>
        <v>3044501.4937464446</v>
      </c>
      <c r="H34" s="2" t="s">
        <v>157</v>
      </c>
      <c r="I34" s="16"/>
      <c r="J34" s="16"/>
      <c r="K34" s="16"/>
    </row>
    <row r="35" spans="1:11" ht="26.25">
      <c r="A35" s="4" t="s">
        <v>154</v>
      </c>
      <c r="B35" s="4" t="s">
        <v>54</v>
      </c>
      <c r="C35" s="15" t="s">
        <v>58</v>
      </c>
      <c r="D35" s="12"/>
      <c r="E35" s="12">
        <f>+'[1]clasif. obj gast prog II'!$L$40</f>
        <v>1500000</v>
      </c>
      <c r="F35" s="12">
        <f>+'[1]clasif. obj gasto prog III'!$N$24</f>
        <v>12700000</v>
      </c>
      <c r="G35" s="12">
        <f t="shared" si="0"/>
        <v>14200000</v>
      </c>
      <c r="H35" s="2" t="s">
        <v>157</v>
      </c>
      <c r="I35" s="16"/>
      <c r="J35" s="16"/>
      <c r="K35" s="16"/>
    </row>
    <row r="36" spans="1:11">
      <c r="A36" s="4" t="s">
        <v>154</v>
      </c>
      <c r="B36" s="4" t="s">
        <v>14</v>
      </c>
      <c r="C36" s="15" t="s">
        <v>15</v>
      </c>
      <c r="D36" s="12">
        <f>+'[1]Clasif. obj gast prog I'!$L$43</f>
        <v>6100000</v>
      </c>
      <c r="E36" s="12">
        <f>+'[1]clasif. obj gast prog II'!$L$41</f>
        <v>14960000</v>
      </c>
      <c r="F36" s="12">
        <f>+'[1]clasif. obj gasto prog III'!$N$25</f>
        <v>6000000</v>
      </c>
      <c r="G36" s="12">
        <f t="shared" si="0"/>
        <v>27060000</v>
      </c>
      <c r="H36" s="2" t="s">
        <v>157</v>
      </c>
      <c r="I36" s="16"/>
      <c r="J36" s="16"/>
      <c r="K36" s="16"/>
    </row>
    <row r="37" spans="1:11" ht="26.25">
      <c r="A37" s="4" t="s">
        <v>154</v>
      </c>
      <c r="B37" s="4" t="s">
        <v>16</v>
      </c>
      <c r="C37" s="15" t="s">
        <v>78</v>
      </c>
      <c r="D37" s="12">
        <f>+'[1]Clasif. obj gast prog I'!$L$44</f>
        <v>115000</v>
      </c>
      <c r="E37" s="12"/>
      <c r="F37" s="12"/>
      <c r="G37" s="12">
        <f t="shared" si="0"/>
        <v>115000</v>
      </c>
      <c r="H37" s="2" t="s">
        <v>157</v>
      </c>
      <c r="I37" s="16"/>
      <c r="J37" s="16"/>
      <c r="K37" s="16"/>
    </row>
    <row r="38" spans="1:11" ht="26.25">
      <c r="A38" s="4" t="s">
        <v>154</v>
      </c>
      <c r="B38" s="4" t="s">
        <v>17</v>
      </c>
      <c r="C38" s="15" t="s">
        <v>18</v>
      </c>
      <c r="D38" s="12">
        <f>+'[1]Clasif. obj gast prog I'!$L$45</f>
        <v>2450000</v>
      </c>
      <c r="E38" s="12">
        <f>+'[1]clasif. obj gast prog II'!$L$42</f>
        <v>3500000</v>
      </c>
      <c r="F38" s="12"/>
      <c r="G38" s="12">
        <f t="shared" si="0"/>
        <v>5950000</v>
      </c>
      <c r="H38" s="2" t="s">
        <v>157</v>
      </c>
      <c r="I38" s="16"/>
      <c r="J38" s="16"/>
      <c r="K38" s="16"/>
    </row>
    <row r="39" spans="1:11" ht="26.25">
      <c r="A39" s="4" t="s">
        <v>154</v>
      </c>
      <c r="B39" s="4" t="s">
        <v>19</v>
      </c>
      <c r="C39" s="15" t="s">
        <v>79</v>
      </c>
      <c r="D39" s="12">
        <f>+'[1]Clasif. obj gast prog I'!$L$46</f>
        <v>3405000</v>
      </c>
      <c r="E39" s="12">
        <f>+'[1]clasif. obj gast prog II'!$L$43</f>
        <v>1400000</v>
      </c>
      <c r="F39" s="12"/>
      <c r="G39" s="12">
        <f t="shared" si="0"/>
        <v>4805000</v>
      </c>
      <c r="H39" s="2" t="s">
        <v>157</v>
      </c>
      <c r="I39" s="16"/>
      <c r="J39" s="16"/>
      <c r="K39" s="16"/>
    </row>
    <row r="40" spans="1:11">
      <c r="A40" s="4" t="s">
        <v>154</v>
      </c>
      <c r="B40" s="4" t="s">
        <v>138</v>
      </c>
      <c r="C40" s="15" t="s">
        <v>108</v>
      </c>
      <c r="D40" s="12"/>
      <c r="E40" s="12">
        <f>+'[1]clasif. obj gast prog II'!$L$44</f>
        <v>300000</v>
      </c>
      <c r="F40" s="12"/>
      <c r="G40" s="12">
        <f t="shared" si="0"/>
        <v>300000</v>
      </c>
      <c r="H40" s="2" t="s">
        <v>157</v>
      </c>
      <c r="I40" s="16"/>
      <c r="J40" s="16"/>
      <c r="K40" s="16"/>
    </row>
    <row r="41" spans="1:11">
      <c r="A41" s="4"/>
      <c r="B41" s="4"/>
      <c r="C41" s="15"/>
      <c r="D41" s="12"/>
      <c r="E41" s="12"/>
      <c r="F41" s="12"/>
      <c r="G41" s="12">
        <f t="shared" si="0"/>
        <v>0</v>
      </c>
      <c r="H41" s="2" t="s">
        <v>157</v>
      </c>
      <c r="I41" s="16"/>
      <c r="J41" s="16"/>
      <c r="K41" s="16"/>
    </row>
    <row r="42" spans="1:11">
      <c r="A42" s="31"/>
      <c r="B42" s="31">
        <v>2</v>
      </c>
      <c r="C42" s="32" t="s">
        <v>20</v>
      </c>
      <c r="D42" s="33">
        <f>+D44+D49+D57+D60</f>
        <v>24632320</v>
      </c>
      <c r="E42" s="33">
        <f t="shared" ref="E42:F42" si="8">+E44+E49+E57+E60</f>
        <v>92701417.019999996</v>
      </c>
      <c r="F42" s="33">
        <f t="shared" si="8"/>
        <v>103248118.38</v>
      </c>
      <c r="G42" s="33">
        <f t="shared" si="0"/>
        <v>220581855.39999998</v>
      </c>
      <c r="H42" s="34"/>
      <c r="I42" s="20"/>
      <c r="J42" s="17"/>
      <c r="K42" s="16"/>
    </row>
    <row r="43" spans="1:11">
      <c r="A43" s="3"/>
      <c r="B43" s="3"/>
      <c r="C43" s="13"/>
      <c r="D43" s="7"/>
      <c r="E43" s="10"/>
      <c r="F43" s="10"/>
      <c r="G43" s="10">
        <f t="shared" si="0"/>
        <v>0</v>
      </c>
      <c r="H43" s="2" t="s">
        <v>157</v>
      </c>
      <c r="I43" s="16"/>
      <c r="J43" s="16"/>
      <c r="K43" s="16"/>
    </row>
    <row r="44" spans="1:11">
      <c r="A44" s="35"/>
      <c r="B44" s="35" t="s">
        <v>80</v>
      </c>
      <c r="C44" s="36" t="s">
        <v>81</v>
      </c>
      <c r="D44" s="37">
        <f>+D45+D46+D47+D48</f>
        <v>7103270</v>
      </c>
      <c r="E44" s="37">
        <f t="shared" ref="E44:F44" si="9">+E45+E46+E47+E48</f>
        <v>47670225.75</v>
      </c>
      <c r="F44" s="37">
        <f t="shared" si="9"/>
        <v>46781134.810000002</v>
      </c>
      <c r="G44" s="37">
        <f t="shared" si="0"/>
        <v>101554630.56</v>
      </c>
      <c r="H44" s="38"/>
    </row>
    <row r="45" spans="1:11">
      <c r="A45" s="4" t="s">
        <v>154</v>
      </c>
      <c r="B45" s="4" t="s">
        <v>21</v>
      </c>
      <c r="C45" s="15" t="s">
        <v>82</v>
      </c>
      <c r="D45" s="12">
        <f>+'[1]Clasif. obj gast prog I'!$L$51</f>
        <v>3200000</v>
      </c>
      <c r="E45" s="12">
        <f>+'[1]clasif. obj gast prog II'!$L$50</f>
        <v>41610225.75</v>
      </c>
      <c r="F45" s="12">
        <f>+'[1]clasif. obj gasto prog III'!$N$30</f>
        <v>46781134.810000002</v>
      </c>
      <c r="G45" s="12">
        <f t="shared" si="0"/>
        <v>91591360.560000002</v>
      </c>
      <c r="H45" s="2" t="s">
        <v>157</v>
      </c>
    </row>
    <row r="46" spans="1:11">
      <c r="A46" s="4" t="s">
        <v>154</v>
      </c>
      <c r="B46" s="4" t="s">
        <v>55</v>
      </c>
      <c r="C46" s="15" t="s">
        <v>59</v>
      </c>
      <c r="D46" s="12">
        <f>+'[1]Clasif. obj gast prog I'!$L$52</f>
        <v>300000</v>
      </c>
      <c r="E46" s="12">
        <f>+'[1]clasif. obj gast prog II'!$L$51</f>
        <v>310000</v>
      </c>
      <c r="F46" s="12"/>
      <c r="G46" s="12">
        <f t="shared" si="0"/>
        <v>610000</v>
      </c>
      <c r="H46" s="2" t="s">
        <v>157</v>
      </c>
    </row>
    <row r="47" spans="1:11">
      <c r="A47" s="4" t="s">
        <v>154</v>
      </c>
      <c r="B47" s="4" t="s">
        <v>22</v>
      </c>
      <c r="C47" s="15" t="s">
        <v>83</v>
      </c>
      <c r="D47" s="12">
        <f>+'[1]Clasif. obj gast prog I'!$L$53</f>
        <v>3582770</v>
      </c>
      <c r="E47" s="12">
        <f>+'[1]clasif. obj gast prog II'!$L$52</f>
        <v>5050000</v>
      </c>
      <c r="F47" s="12"/>
      <c r="G47" s="12">
        <f t="shared" si="0"/>
        <v>8632770</v>
      </c>
      <c r="H47" s="2" t="s">
        <v>157</v>
      </c>
    </row>
    <row r="48" spans="1:11">
      <c r="A48" s="4" t="s">
        <v>154</v>
      </c>
      <c r="B48" s="4" t="s">
        <v>23</v>
      </c>
      <c r="C48" s="15" t="s">
        <v>84</v>
      </c>
      <c r="D48" s="12">
        <f>+'[1]Clasif. obj gast prog I'!$L$54</f>
        <v>20500</v>
      </c>
      <c r="E48" s="12">
        <f>+'[1]clasif. obj gast prog II'!$L$53</f>
        <v>700000</v>
      </c>
      <c r="F48" s="12"/>
      <c r="G48" s="12">
        <f t="shared" si="0"/>
        <v>720500</v>
      </c>
      <c r="H48" s="2" t="s">
        <v>157</v>
      </c>
    </row>
    <row r="49" spans="1:8" ht="26.25">
      <c r="A49" s="35"/>
      <c r="B49" s="35" t="s">
        <v>85</v>
      </c>
      <c r="C49" s="36" t="s">
        <v>86</v>
      </c>
      <c r="D49" s="37">
        <f>+D50+D51+D52+D53+D54+D55+D56</f>
        <v>1533412</v>
      </c>
      <c r="E49" s="37">
        <f t="shared" ref="E49:F49" si="10">+E50+E51+E52+E53+E54+E55+E56</f>
        <v>4400000</v>
      </c>
      <c r="F49" s="37">
        <f t="shared" si="10"/>
        <v>26460000</v>
      </c>
      <c r="G49" s="37">
        <f t="shared" si="0"/>
        <v>32393412</v>
      </c>
      <c r="H49" s="38"/>
    </row>
    <row r="50" spans="1:8">
      <c r="A50" s="4" t="s">
        <v>154</v>
      </c>
      <c r="B50" s="4" t="s">
        <v>24</v>
      </c>
      <c r="C50" s="15" t="s">
        <v>25</v>
      </c>
      <c r="D50" s="12"/>
      <c r="E50" s="12">
        <f>+'[1]clasif. obj gast prog II'!$L$55</f>
        <v>500000</v>
      </c>
      <c r="F50" s="12"/>
      <c r="G50" s="12">
        <f t="shared" si="0"/>
        <v>500000</v>
      </c>
      <c r="H50" s="2" t="s">
        <v>157</v>
      </c>
    </row>
    <row r="51" spans="1:8">
      <c r="A51" s="4" t="s">
        <v>154</v>
      </c>
      <c r="B51" s="4" t="s">
        <v>26</v>
      </c>
      <c r="C51" s="15" t="s">
        <v>87</v>
      </c>
      <c r="D51" s="12"/>
      <c r="E51" s="12"/>
      <c r="F51" s="12">
        <f>+'[1]clasif. obj gasto prog III'!$N$34</f>
        <v>25000000</v>
      </c>
      <c r="G51" s="12">
        <f t="shared" si="0"/>
        <v>25000000</v>
      </c>
      <c r="H51" s="2" t="s">
        <v>157</v>
      </c>
    </row>
    <row r="52" spans="1:8">
      <c r="A52" s="4" t="s">
        <v>154</v>
      </c>
      <c r="B52" s="4" t="s">
        <v>139</v>
      </c>
      <c r="C52" s="15" t="s">
        <v>109</v>
      </c>
      <c r="D52" s="12"/>
      <c r="E52" s="12">
        <f>+'[1]clasif. obj gast prog II'!$L$56</f>
        <v>500000</v>
      </c>
      <c r="F52" s="12"/>
      <c r="G52" s="12">
        <f t="shared" si="0"/>
        <v>500000</v>
      </c>
      <c r="H52" s="2" t="s">
        <v>157</v>
      </c>
    </row>
    <row r="53" spans="1:8" ht="26.25">
      <c r="A53" s="4" t="s">
        <v>154</v>
      </c>
      <c r="B53" s="4" t="s">
        <v>27</v>
      </c>
      <c r="C53" s="15" t="s">
        <v>88</v>
      </c>
      <c r="D53" s="12">
        <f>+'[1]Clasif. obj gast prog I'!$L$56</f>
        <v>1473412</v>
      </c>
      <c r="E53" s="12">
        <f>+'[1]clasif. obj gast prog II'!$L$57</f>
        <v>400000</v>
      </c>
      <c r="F53" s="12"/>
      <c r="G53" s="12">
        <f t="shared" si="0"/>
        <v>1873412</v>
      </c>
      <c r="H53" s="2" t="s">
        <v>157</v>
      </c>
    </row>
    <row r="54" spans="1:8">
      <c r="A54" s="4" t="s">
        <v>154</v>
      </c>
      <c r="B54" s="4" t="s">
        <v>140</v>
      </c>
      <c r="C54" s="15" t="s">
        <v>110</v>
      </c>
      <c r="D54" s="12"/>
      <c r="E54" s="12">
        <f>+'[1]clasif. obj gast prog II'!$L$58</f>
        <v>1000000</v>
      </c>
      <c r="F54" s="12"/>
      <c r="G54" s="12">
        <f t="shared" si="0"/>
        <v>1000000</v>
      </c>
      <c r="H54" s="2" t="s">
        <v>157</v>
      </c>
    </row>
    <row r="55" spans="1:8">
      <c r="A55" s="4" t="s">
        <v>154</v>
      </c>
      <c r="B55" s="4" t="s">
        <v>28</v>
      </c>
      <c r="C55" s="15" t="s">
        <v>29</v>
      </c>
      <c r="D55" s="12">
        <f>+'[1]Clasif. obj gast prog I'!$L$57</f>
        <v>60000</v>
      </c>
      <c r="E55" s="12">
        <f>+'[1]clasif. obj gast prog II'!$L$59</f>
        <v>1000000</v>
      </c>
      <c r="F55" s="12"/>
      <c r="G55" s="12">
        <f t="shared" si="0"/>
        <v>1060000</v>
      </c>
      <c r="H55" s="2" t="s">
        <v>157</v>
      </c>
    </row>
    <row r="56" spans="1:8" ht="26.25">
      <c r="A56" s="4" t="s">
        <v>154</v>
      </c>
      <c r="B56" s="4" t="s">
        <v>141</v>
      </c>
      <c r="C56" s="15" t="s">
        <v>142</v>
      </c>
      <c r="D56" s="12"/>
      <c r="E56" s="12">
        <f>+'[1]clasif. obj gast prog II'!$L$60</f>
        <v>1000000</v>
      </c>
      <c r="F56" s="12">
        <f>+'[1]clasif. obj gasto prog III'!$N$35</f>
        <v>1460000</v>
      </c>
      <c r="G56" s="12">
        <f t="shared" si="0"/>
        <v>2460000</v>
      </c>
      <c r="H56" s="2" t="s">
        <v>157</v>
      </c>
    </row>
    <row r="57" spans="1:8">
      <c r="A57" s="35"/>
      <c r="B57" s="35" t="s">
        <v>89</v>
      </c>
      <c r="C57" s="36" t="s">
        <v>30</v>
      </c>
      <c r="D57" s="37">
        <f>+D58+D59</f>
        <v>7430000</v>
      </c>
      <c r="E57" s="37">
        <f t="shared" ref="E57:F57" si="11">+E58+E59</f>
        <v>27183191.27</v>
      </c>
      <c r="F57" s="37">
        <f t="shared" si="11"/>
        <v>29706983.57</v>
      </c>
      <c r="G57" s="37">
        <f t="shared" si="0"/>
        <v>64320174.839999996</v>
      </c>
      <c r="H57" s="38"/>
    </row>
    <row r="58" spans="1:8">
      <c r="A58" s="4" t="s">
        <v>154</v>
      </c>
      <c r="B58" s="4" t="s">
        <v>31</v>
      </c>
      <c r="C58" s="15" t="s">
        <v>32</v>
      </c>
      <c r="D58" s="12">
        <f>+'[1]Clasif. obj gast prog I'!$L$59</f>
        <v>380000</v>
      </c>
      <c r="E58" s="12">
        <f>+'[1]clasif. obj gast prog II'!$L$62</f>
        <v>840000</v>
      </c>
      <c r="F58" s="12">
        <f>+'[1]clasif. obj gasto prog III'!$N$37</f>
        <v>300000</v>
      </c>
      <c r="G58" s="12">
        <f t="shared" si="0"/>
        <v>1520000</v>
      </c>
      <c r="H58" s="2" t="s">
        <v>157</v>
      </c>
    </row>
    <row r="59" spans="1:8">
      <c r="A59" s="4" t="s">
        <v>154</v>
      </c>
      <c r="B59" s="4" t="s">
        <v>33</v>
      </c>
      <c r="C59" s="15" t="s">
        <v>34</v>
      </c>
      <c r="D59" s="12">
        <f>+'[1]Clasif. obj gast prog I'!$L$60</f>
        <v>7050000</v>
      </c>
      <c r="E59" s="12">
        <f>+'[1]clasif. obj gast prog II'!$L$63</f>
        <v>26343191.27</v>
      </c>
      <c r="F59" s="12">
        <f>+'[1]clasif. obj gasto prog III'!$N$38</f>
        <v>29406983.57</v>
      </c>
      <c r="G59" s="12">
        <f t="shared" si="0"/>
        <v>62800174.840000004</v>
      </c>
      <c r="H59" s="2" t="s">
        <v>157</v>
      </c>
    </row>
    <row r="60" spans="1:8">
      <c r="A60" s="35"/>
      <c r="B60" s="35" t="s">
        <v>90</v>
      </c>
      <c r="C60" s="36" t="s">
        <v>91</v>
      </c>
      <c r="D60" s="37">
        <f>+D61+D62+D63+D64+D65+D66</f>
        <v>8565638</v>
      </c>
      <c r="E60" s="37">
        <f t="shared" ref="E60:G60" si="12">+E61+E62+E63+E64+E65+E66</f>
        <v>13448000</v>
      </c>
      <c r="F60" s="37">
        <f t="shared" si="12"/>
        <v>300000</v>
      </c>
      <c r="G60" s="37">
        <f t="shared" si="12"/>
        <v>22313638</v>
      </c>
      <c r="H60" s="38"/>
    </row>
    <row r="61" spans="1:8">
      <c r="A61" s="4" t="s">
        <v>154</v>
      </c>
      <c r="B61" s="4" t="s">
        <v>35</v>
      </c>
      <c r="C61" s="15" t="s">
        <v>36</v>
      </c>
      <c r="D61" s="12">
        <f>+'[1]Clasif. obj gast prog I'!$L$62</f>
        <v>1495424</v>
      </c>
      <c r="E61" s="12">
        <f>+'[1]clasif. obj gast prog II'!$L$65</f>
        <v>1725000</v>
      </c>
      <c r="F61" s="12"/>
      <c r="G61" s="12">
        <f t="shared" si="0"/>
        <v>3220424</v>
      </c>
      <c r="H61" s="2" t="s">
        <v>157</v>
      </c>
    </row>
    <row r="62" spans="1:8">
      <c r="A62" s="4" t="s">
        <v>154</v>
      </c>
      <c r="B62" s="4" t="s">
        <v>37</v>
      </c>
      <c r="C62" s="15" t="s">
        <v>38</v>
      </c>
      <c r="D62" s="12">
        <f>+'[1]Clasif. obj gast prog I'!$L$63</f>
        <v>2530414</v>
      </c>
      <c r="E62" s="12">
        <f>+'[1]clasif. obj gast prog II'!$L$66</f>
        <v>2500000</v>
      </c>
      <c r="F62" s="12"/>
      <c r="G62" s="12">
        <f t="shared" si="0"/>
        <v>5030414</v>
      </c>
      <c r="H62" s="2" t="s">
        <v>157</v>
      </c>
    </row>
    <row r="63" spans="1:8">
      <c r="A63" s="4" t="s">
        <v>154</v>
      </c>
      <c r="B63" s="4" t="s">
        <v>39</v>
      </c>
      <c r="C63" s="15" t="s">
        <v>92</v>
      </c>
      <c r="D63" s="12">
        <f>+'[1]Clasif. obj gast prog I'!$L$64</f>
        <v>3821000</v>
      </c>
      <c r="E63" s="12">
        <f>+'[1]clasif. obj gast prog II'!$L$67</f>
        <v>4765000</v>
      </c>
      <c r="F63" s="12"/>
      <c r="G63" s="12">
        <f t="shared" si="0"/>
        <v>8586000</v>
      </c>
      <c r="H63" s="2" t="s">
        <v>157</v>
      </c>
    </row>
    <row r="64" spans="1:8">
      <c r="A64" s="4" t="s">
        <v>154</v>
      </c>
      <c r="B64" s="4" t="s">
        <v>40</v>
      </c>
      <c r="C64" s="15" t="s">
        <v>93</v>
      </c>
      <c r="D64" s="12"/>
      <c r="E64" s="12">
        <f>+'[1]clasif. obj gast prog II'!$L$68</f>
        <v>2502000</v>
      </c>
      <c r="F64" s="12"/>
      <c r="G64" s="12">
        <f t="shared" si="0"/>
        <v>2502000</v>
      </c>
      <c r="H64" s="2" t="s">
        <v>157</v>
      </c>
    </row>
    <row r="65" spans="1:8">
      <c r="A65" s="4" t="s">
        <v>154</v>
      </c>
      <c r="B65" s="4" t="s">
        <v>41</v>
      </c>
      <c r="C65" s="15" t="s">
        <v>42</v>
      </c>
      <c r="D65" s="12">
        <f>+'[1]Clasif. obj gast prog I'!$L$65</f>
        <v>610000</v>
      </c>
      <c r="E65" s="12">
        <f>+'[1]clasif. obj gast prog II'!$L$69</f>
        <v>1726000</v>
      </c>
      <c r="F65" s="12">
        <v>300000</v>
      </c>
      <c r="G65" s="12">
        <f t="shared" si="0"/>
        <v>2636000</v>
      </c>
      <c r="H65" s="2" t="s">
        <v>157</v>
      </c>
    </row>
    <row r="66" spans="1:8">
      <c r="A66" s="4" t="s">
        <v>154</v>
      </c>
      <c r="B66" s="4" t="s">
        <v>43</v>
      </c>
      <c r="C66" s="15" t="s">
        <v>94</v>
      </c>
      <c r="D66" s="12">
        <f>+'[1]Clasif. obj gast prog I'!$L$66</f>
        <v>108800</v>
      </c>
      <c r="E66" s="12">
        <f>+'[1]clasif. obj gast prog II'!$L$70</f>
        <v>230000</v>
      </c>
      <c r="F66" s="12"/>
      <c r="G66" s="12">
        <f t="shared" si="0"/>
        <v>338800</v>
      </c>
      <c r="H66" s="2" t="s">
        <v>157</v>
      </c>
    </row>
    <row r="67" spans="1:8">
      <c r="A67" s="4"/>
      <c r="B67" s="4"/>
      <c r="C67" s="15"/>
      <c r="D67" s="12"/>
      <c r="E67" s="12"/>
      <c r="F67" s="12"/>
      <c r="G67" s="12">
        <f t="shared" si="0"/>
        <v>0</v>
      </c>
      <c r="H67" s="2" t="s">
        <v>157</v>
      </c>
    </row>
    <row r="68" spans="1:8">
      <c r="A68" s="31"/>
      <c r="B68" s="31">
        <v>5</v>
      </c>
      <c r="C68" s="32" t="s">
        <v>44</v>
      </c>
      <c r="D68" s="33">
        <f>+D70+D73+D81</f>
        <v>33295000</v>
      </c>
      <c r="E68" s="33">
        <f>+E70+E73+E81</f>
        <v>30898455.399999999</v>
      </c>
      <c r="F68" s="33">
        <f>+F70+F73+F81</f>
        <v>355182667.57999998</v>
      </c>
      <c r="G68" s="33">
        <f>+D68+E68+F68</f>
        <v>419376122.97999996</v>
      </c>
      <c r="H68" s="41"/>
    </row>
    <row r="69" spans="1:8">
      <c r="A69" s="4"/>
      <c r="B69" s="4"/>
      <c r="C69" s="15"/>
      <c r="D69" s="12"/>
      <c r="E69" s="11"/>
      <c r="F69" s="11"/>
      <c r="G69" s="11"/>
      <c r="H69" s="2" t="s">
        <v>157</v>
      </c>
    </row>
    <row r="70" spans="1:8">
      <c r="A70" s="35"/>
      <c r="B70" s="35" t="s">
        <v>96</v>
      </c>
      <c r="C70" s="36" t="s">
        <v>97</v>
      </c>
      <c r="D70" s="37">
        <f>+D71+D72</f>
        <v>300000</v>
      </c>
      <c r="E70" s="37">
        <f t="shared" ref="E70:F70" si="13">+E71+E72</f>
        <v>4000000</v>
      </c>
      <c r="F70" s="37">
        <f t="shared" si="13"/>
        <v>345004450.07999998</v>
      </c>
      <c r="G70" s="37">
        <f t="shared" ref="G70:G89" si="14">+D70+E70+F70</f>
        <v>349304450.07999998</v>
      </c>
      <c r="H70" s="40"/>
    </row>
    <row r="71" spans="1:8">
      <c r="A71" s="4" t="s">
        <v>154</v>
      </c>
      <c r="B71" s="4" t="s">
        <v>143</v>
      </c>
      <c r="C71" s="15" t="s">
        <v>144</v>
      </c>
      <c r="D71" s="12">
        <f>+'[1]Clasif. obj gast prog I'!$L$76</f>
        <v>300000</v>
      </c>
      <c r="E71" s="11"/>
      <c r="F71" s="11"/>
      <c r="G71" s="11">
        <f t="shared" si="14"/>
        <v>300000</v>
      </c>
      <c r="H71" s="2" t="s">
        <v>157</v>
      </c>
    </row>
    <row r="72" spans="1:8">
      <c r="A72" s="4" t="s">
        <v>154</v>
      </c>
      <c r="B72" s="4" t="s">
        <v>56</v>
      </c>
      <c r="C72" s="15" t="s">
        <v>60</v>
      </c>
      <c r="D72" s="12"/>
      <c r="E72" s="11">
        <f>+'[1]clasif. obj gast prog II'!$L$80</f>
        <v>4000000</v>
      </c>
      <c r="F72" s="11">
        <f>+'[1]clasif. obj gasto prog III'!$N$46</f>
        <v>345004450.07999998</v>
      </c>
      <c r="G72" s="11">
        <f t="shared" si="14"/>
        <v>349004450.07999998</v>
      </c>
      <c r="H72" s="2" t="s">
        <v>157</v>
      </c>
    </row>
    <row r="73" spans="1:8">
      <c r="A73" s="35"/>
      <c r="B73" s="35" t="s">
        <v>98</v>
      </c>
      <c r="C73" s="36" t="s">
        <v>45</v>
      </c>
      <c r="D73" s="37">
        <f>+D74+D76+D77+D78+D80</f>
        <v>32145000</v>
      </c>
      <c r="E73" s="37">
        <f>+E74+E75+E76+E77+E78+E79+E80</f>
        <v>23398455.399999999</v>
      </c>
      <c r="F73" s="37">
        <f t="shared" ref="F73" si="15">+F74+F76+F77+F78+F80</f>
        <v>10178217.5</v>
      </c>
      <c r="G73" s="37">
        <f t="shared" si="14"/>
        <v>65721672.899999999</v>
      </c>
      <c r="H73" s="40"/>
    </row>
    <row r="74" spans="1:8">
      <c r="A74" s="4" t="s">
        <v>154</v>
      </c>
      <c r="B74" s="4" t="s">
        <v>46</v>
      </c>
      <c r="C74" s="15" t="s">
        <v>99</v>
      </c>
      <c r="D74" s="12"/>
      <c r="E74" s="11">
        <f>+'[1]clasif. obj gast prog II'!$L$83</f>
        <v>1500000</v>
      </c>
      <c r="F74" s="11">
        <f>+'[1]clasif. obj gasto prog III'!$N$49</f>
        <v>2200000</v>
      </c>
      <c r="G74" s="11">
        <f t="shared" si="14"/>
        <v>3700000</v>
      </c>
      <c r="H74" s="2" t="s">
        <v>157</v>
      </c>
    </row>
    <row r="75" spans="1:8">
      <c r="A75" s="4"/>
      <c r="B75" s="4" t="s">
        <v>161</v>
      </c>
      <c r="C75" s="15" t="s">
        <v>162</v>
      </c>
      <c r="D75" s="12"/>
      <c r="E75" s="11">
        <f>+'[1]clasif. obj gast prog II'!$L$84</f>
        <v>4541171.4000000004</v>
      </c>
      <c r="F75" s="11"/>
      <c r="G75" s="11">
        <f t="shared" si="14"/>
        <v>4541171.4000000004</v>
      </c>
      <c r="H75" s="2" t="s">
        <v>157</v>
      </c>
    </row>
    <row r="76" spans="1:8">
      <c r="A76" s="4" t="s">
        <v>154</v>
      </c>
      <c r="B76" s="4" t="s">
        <v>47</v>
      </c>
      <c r="C76" s="15" t="s">
        <v>48</v>
      </c>
      <c r="D76" s="12">
        <f>+'[1]Clasif. obj gast prog I'!$L$81</f>
        <v>12975000</v>
      </c>
      <c r="E76" s="11">
        <f>+'[1]clasif. obj gast prog II'!$L$85</f>
        <v>1200000</v>
      </c>
      <c r="F76" s="11">
        <f>+'[1]clasif. obj gasto prog III'!$N$50</f>
        <v>500000</v>
      </c>
      <c r="G76" s="11">
        <f t="shared" si="14"/>
        <v>14675000</v>
      </c>
      <c r="H76" s="2" t="s">
        <v>157</v>
      </c>
    </row>
    <row r="77" spans="1:8">
      <c r="A77" s="4" t="s">
        <v>154</v>
      </c>
      <c r="B77" s="4" t="s">
        <v>49</v>
      </c>
      <c r="C77" s="15" t="s">
        <v>50</v>
      </c>
      <c r="D77" s="12">
        <f>+'[1]Clasif. obj gast prog I'!$L$82</f>
        <v>3235000</v>
      </c>
      <c r="E77" s="11">
        <f>+'[1]clasif. obj gast prog II'!$L$86</f>
        <v>2707284</v>
      </c>
      <c r="F77" s="11"/>
      <c r="G77" s="11">
        <f t="shared" si="14"/>
        <v>5942284</v>
      </c>
      <c r="H77" s="2" t="s">
        <v>157</v>
      </c>
    </row>
    <row r="78" spans="1:8">
      <c r="A78" s="4" t="s">
        <v>154</v>
      </c>
      <c r="B78" s="4" t="s">
        <v>51</v>
      </c>
      <c r="C78" s="15" t="s">
        <v>100</v>
      </c>
      <c r="D78" s="12">
        <f>+'[1]Clasif. obj gast prog I'!$L$83</f>
        <v>14435000</v>
      </c>
      <c r="E78" s="11">
        <f>+'[1]clasif. obj gast prog II'!$L$87</f>
        <v>4450000</v>
      </c>
      <c r="F78" s="11">
        <v>7478217.5</v>
      </c>
      <c r="G78" s="11">
        <f t="shared" si="14"/>
        <v>26363217.5</v>
      </c>
      <c r="H78" s="2" t="s">
        <v>157</v>
      </c>
    </row>
    <row r="79" spans="1:8">
      <c r="A79" s="4"/>
      <c r="B79" s="4" t="s">
        <v>163</v>
      </c>
      <c r="C79" s="15" t="s">
        <v>164</v>
      </c>
      <c r="D79" s="12"/>
      <c r="E79" s="11">
        <f>+'[1]clasif. obj gast prog II'!$L$88</f>
        <v>500000</v>
      </c>
      <c r="F79" s="11"/>
      <c r="G79" s="11">
        <f t="shared" si="14"/>
        <v>500000</v>
      </c>
      <c r="H79" s="2" t="s">
        <v>157</v>
      </c>
    </row>
    <row r="80" spans="1:8">
      <c r="A80" s="4" t="s">
        <v>154</v>
      </c>
      <c r="B80" s="4" t="s">
        <v>145</v>
      </c>
      <c r="C80" s="15" t="s">
        <v>146</v>
      </c>
      <c r="D80" s="12">
        <f>+'[1]Clasif. obj gast prog I'!$L$84</f>
        <v>1500000</v>
      </c>
      <c r="E80" s="11">
        <f>+'[1]clasif. obj gast prog II'!$L$89</f>
        <v>8500000</v>
      </c>
      <c r="F80" s="11"/>
      <c r="G80" s="11">
        <f t="shared" si="14"/>
        <v>10000000</v>
      </c>
      <c r="H80" s="2" t="s">
        <v>157</v>
      </c>
    </row>
    <row r="81" spans="1:8">
      <c r="A81" s="35"/>
      <c r="B81" s="35" t="s">
        <v>147</v>
      </c>
      <c r="C81" s="36" t="s">
        <v>148</v>
      </c>
      <c r="D81" s="37">
        <f>+D82+D83</f>
        <v>850000</v>
      </c>
      <c r="E81" s="37">
        <f>+E82+E83</f>
        <v>3500000</v>
      </c>
      <c r="F81" s="37"/>
      <c r="G81" s="37">
        <f t="shared" si="14"/>
        <v>4350000</v>
      </c>
      <c r="H81" s="40"/>
    </row>
    <row r="82" spans="1:8">
      <c r="A82" s="4" t="s">
        <v>154</v>
      </c>
      <c r="B82" s="4" t="s">
        <v>149</v>
      </c>
      <c r="C82" s="15" t="s">
        <v>150</v>
      </c>
      <c r="D82" s="12">
        <f>+'[1]Clasif. obj gast prog I'!$L$88</f>
        <v>850000</v>
      </c>
      <c r="E82" s="11"/>
      <c r="F82" s="11"/>
      <c r="G82" s="11">
        <f t="shared" si="14"/>
        <v>850000</v>
      </c>
      <c r="H82" s="2" t="s">
        <v>157</v>
      </c>
    </row>
    <row r="83" spans="1:8">
      <c r="A83" s="4" t="s">
        <v>154</v>
      </c>
      <c r="B83" s="4" t="s">
        <v>151</v>
      </c>
      <c r="C83" s="15" t="s">
        <v>152</v>
      </c>
      <c r="D83" s="12"/>
      <c r="E83" s="11">
        <f>+'[1]clasif. obj gast prog II'!$L$93</f>
        <v>3500000</v>
      </c>
      <c r="F83" s="11"/>
      <c r="G83" s="11">
        <f t="shared" si="14"/>
        <v>3500000</v>
      </c>
      <c r="H83" s="2" t="s">
        <v>157</v>
      </c>
    </row>
    <row r="84" spans="1:8">
      <c r="A84" s="4"/>
      <c r="B84" s="4"/>
      <c r="C84" s="15"/>
      <c r="D84" s="12"/>
      <c r="E84" s="11"/>
      <c r="F84" s="11"/>
      <c r="G84" s="11">
        <f t="shared" si="14"/>
        <v>0</v>
      </c>
      <c r="H84" s="2" t="s">
        <v>157</v>
      </c>
    </row>
    <row r="85" spans="1:8">
      <c r="A85" s="31"/>
      <c r="B85" s="31">
        <v>9</v>
      </c>
      <c r="C85" s="32" t="s">
        <v>95</v>
      </c>
      <c r="D85" s="33">
        <f>+D87</f>
        <v>27565948.045605008</v>
      </c>
      <c r="E85" s="33">
        <f t="shared" ref="E85:F85" si="16">+E87</f>
        <v>73704282.140000001</v>
      </c>
      <c r="F85" s="33">
        <f t="shared" si="16"/>
        <v>110298830.222</v>
      </c>
      <c r="G85" s="33">
        <f t="shared" si="14"/>
        <v>211569060.40760499</v>
      </c>
      <c r="H85" s="41"/>
    </row>
    <row r="86" spans="1:8">
      <c r="A86" s="3"/>
      <c r="B86" s="3"/>
      <c r="C86" s="13"/>
      <c r="D86" s="7"/>
      <c r="E86" s="11"/>
      <c r="F86" s="11"/>
      <c r="G86" s="11">
        <f t="shared" si="14"/>
        <v>0</v>
      </c>
      <c r="H86" s="2" t="s">
        <v>157</v>
      </c>
    </row>
    <row r="87" spans="1:8">
      <c r="A87" s="35"/>
      <c r="B87" s="35" t="s">
        <v>101</v>
      </c>
      <c r="C87" s="36" t="s">
        <v>102</v>
      </c>
      <c r="D87" s="37">
        <f>+D88+D89</f>
        <v>27565948.045605008</v>
      </c>
      <c r="E87" s="37">
        <f t="shared" ref="E87:F87" si="17">+E88+E89</f>
        <v>73704282.140000001</v>
      </c>
      <c r="F87" s="37">
        <f t="shared" si="17"/>
        <v>110298830.222</v>
      </c>
      <c r="G87" s="37">
        <f t="shared" si="14"/>
        <v>211569060.40760499</v>
      </c>
      <c r="H87" s="40"/>
    </row>
    <row r="88" spans="1:8">
      <c r="A88" s="4" t="s">
        <v>154</v>
      </c>
      <c r="B88" s="4" t="s">
        <v>103</v>
      </c>
      <c r="C88" s="15" t="s">
        <v>104</v>
      </c>
      <c r="D88" s="12">
        <f>+'[1]Clasif. obj gast prog I'!$L$92</f>
        <v>27565948.045605008</v>
      </c>
      <c r="E88" s="11">
        <f>+'[1]clasif. obj gast prog II'!$L$99</f>
        <v>32705535.18</v>
      </c>
      <c r="F88" s="11">
        <f>+'[1]clasif. obj gasto prog III'!$N$54</f>
        <v>565537.93000000005</v>
      </c>
      <c r="G88" s="11">
        <f t="shared" si="14"/>
        <v>60837021.155605011</v>
      </c>
      <c r="H88" s="2" t="s">
        <v>157</v>
      </c>
    </row>
    <row r="89" spans="1:8" ht="26.25">
      <c r="A89" s="4" t="s">
        <v>154</v>
      </c>
      <c r="B89" s="4" t="s">
        <v>105</v>
      </c>
      <c r="C89" s="15" t="s">
        <v>106</v>
      </c>
      <c r="D89" s="12"/>
      <c r="E89" s="11">
        <f>+'[1]clasif. obj gast prog II'!$L$100</f>
        <v>40998746.960000001</v>
      </c>
      <c r="F89" s="11">
        <f>+'[1]clasif. obj gasto prog III'!$N$55</f>
        <v>109733292.292</v>
      </c>
      <c r="G89" s="11">
        <f t="shared" si="14"/>
        <v>150732039.252</v>
      </c>
      <c r="H89" s="2" t="s">
        <v>157</v>
      </c>
    </row>
    <row r="90" spans="1:8">
      <c r="A90" s="5"/>
      <c r="B90" s="5"/>
      <c r="C90" s="5"/>
      <c r="D90" s="5"/>
      <c r="E90" s="5"/>
      <c r="F90" s="19" t="s">
        <v>155</v>
      </c>
      <c r="G90" s="18">
        <f>+G85+G68+G42+G4</f>
        <v>1312710386.8228564</v>
      </c>
      <c r="H90" s="5"/>
    </row>
    <row r="91" spans="1:8">
      <c r="A91" s="5"/>
      <c r="B91" s="5"/>
      <c r="C91" s="5"/>
      <c r="D91" s="5"/>
      <c r="E91" s="5"/>
      <c r="F91" s="5"/>
      <c r="G91" s="5"/>
      <c r="H91" s="5"/>
    </row>
    <row r="92" spans="1:8">
      <c r="A92" s="5"/>
      <c r="B92" s="5"/>
      <c r="C92" s="5"/>
      <c r="D92" s="5"/>
      <c r="E92" s="5"/>
      <c r="F92" s="5"/>
      <c r="G92" s="5"/>
      <c r="H92" s="5"/>
    </row>
    <row r="93" spans="1:8">
      <c r="A93" s="5"/>
      <c r="B93" s="5"/>
      <c r="C93" s="5"/>
      <c r="D93" s="5"/>
      <c r="E93" s="21"/>
      <c r="F93" s="21"/>
      <c r="G93" s="5"/>
      <c r="H93" s="5"/>
    </row>
    <row r="94" spans="1:8">
      <c r="A94" s="5"/>
      <c r="B94" s="5"/>
      <c r="C94" s="5"/>
      <c r="D94" s="5"/>
      <c r="E94" s="21"/>
      <c r="F94" s="21"/>
      <c r="G94" s="5"/>
      <c r="H94" s="5"/>
    </row>
    <row r="95" spans="1:8">
      <c r="A95" s="5"/>
      <c r="B95" s="5"/>
      <c r="C95" s="5"/>
      <c r="D95" s="5"/>
      <c r="E95" s="5"/>
      <c r="F95" s="5"/>
      <c r="G95" s="5"/>
      <c r="H95" s="5"/>
    </row>
    <row r="96" spans="1:8">
      <c r="A96" s="5"/>
      <c r="B96" s="5"/>
      <c r="C96" s="5"/>
      <c r="D96" s="5"/>
      <c r="E96" s="5"/>
      <c r="F96" s="5"/>
      <c r="G96" s="5"/>
      <c r="H96" s="5"/>
    </row>
    <row r="97" spans="1:8">
      <c r="A97" s="5"/>
      <c r="B97" s="5"/>
      <c r="C97" s="5"/>
      <c r="D97" s="5"/>
      <c r="E97" s="5"/>
      <c r="F97" s="5"/>
      <c r="G97" s="5"/>
      <c r="H97" s="5"/>
    </row>
    <row r="98" spans="1:8">
      <c r="A98" s="5"/>
      <c r="B98" s="5"/>
      <c r="C98" s="5"/>
      <c r="D98" s="5"/>
      <c r="E98" s="5"/>
      <c r="F98" s="5"/>
      <c r="G98" s="5"/>
      <c r="H98" s="5"/>
    </row>
    <row r="99" spans="1:8">
      <c r="A99" s="5"/>
      <c r="B99" s="5"/>
      <c r="C99" s="5"/>
      <c r="D99" s="5"/>
      <c r="E99" s="5"/>
      <c r="F99" s="5"/>
      <c r="G99" s="5"/>
      <c r="H99" s="5"/>
    </row>
    <row r="100" spans="1:8">
      <c r="A100" s="5"/>
      <c r="B100" s="5"/>
      <c r="C100" s="5"/>
      <c r="D100" s="5"/>
      <c r="E100" s="5"/>
      <c r="F100" s="5"/>
      <c r="G100" s="5"/>
      <c r="H100" s="5"/>
    </row>
    <row r="101" spans="1:8">
      <c r="A101" s="5"/>
      <c r="B101" s="5"/>
      <c r="C101" s="5"/>
      <c r="D101" s="5"/>
      <c r="E101" s="5"/>
      <c r="F101" s="5"/>
      <c r="G101" s="5"/>
      <c r="H101" s="5"/>
    </row>
    <row r="102" spans="1:8">
      <c r="A102" s="5"/>
      <c r="B102" s="5"/>
      <c r="C102" s="5"/>
      <c r="D102" s="5"/>
      <c r="E102" s="5"/>
      <c r="F102" s="5"/>
      <c r="G102" s="5"/>
      <c r="H102" s="5"/>
    </row>
    <row r="103" spans="1:8">
      <c r="A103" s="5"/>
      <c r="B103" s="5"/>
      <c r="C103" s="5"/>
      <c r="D103" s="5"/>
      <c r="E103" s="5"/>
      <c r="F103" s="5"/>
      <c r="G103" s="5"/>
      <c r="H103" s="5"/>
    </row>
    <row r="104" spans="1:8">
      <c r="A104" s="5"/>
      <c r="B104" s="5"/>
      <c r="C104" s="5"/>
      <c r="D104" s="5"/>
      <c r="E104" s="5"/>
      <c r="F104" s="5"/>
      <c r="G104" s="5"/>
      <c r="H104" s="5"/>
    </row>
    <row r="105" spans="1:8">
      <c r="A105" s="5"/>
      <c r="B105" s="5"/>
      <c r="C105" s="5"/>
      <c r="D105" s="5"/>
      <c r="E105" s="5"/>
      <c r="F105" s="5"/>
      <c r="G105" s="5"/>
      <c r="H105" s="5"/>
    </row>
    <row r="106" spans="1:8">
      <c r="A106" s="5"/>
      <c r="B106" s="5"/>
      <c r="C106" s="5"/>
      <c r="D106" s="5"/>
      <c r="E106" s="5"/>
      <c r="F106" s="5"/>
      <c r="G106" s="5"/>
      <c r="H106" s="5"/>
    </row>
    <row r="107" spans="1:8">
      <c r="A107" s="5"/>
      <c r="B107" s="5"/>
      <c r="C107" s="5"/>
      <c r="D107" s="5"/>
      <c r="E107" s="5"/>
      <c r="F107" s="5"/>
      <c r="G107" s="5"/>
      <c r="H107" s="5"/>
    </row>
    <row r="108" spans="1:8">
      <c r="A108" s="5"/>
      <c r="B108" s="5"/>
      <c r="C108" s="5"/>
      <c r="D108" s="5"/>
      <c r="E108" s="5"/>
      <c r="F108" s="5"/>
      <c r="G108" s="5"/>
      <c r="H108" s="5"/>
    </row>
    <row r="109" spans="1:8">
      <c r="A109" s="5"/>
      <c r="B109" s="5"/>
      <c r="C109" s="5"/>
      <c r="D109" s="5"/>
      <c r="E109" s="5"/>
      <c r="F109" s="5"/>
      <c r="G109" s="5"/>
      <c r="H109" s="5"/>
    </row>
    <row r="110" spans="1:8">
      <c r="A110" s="5"/>
      <c r="B110" s="5"/>
      <c r="C110" s="5"/>
      <c r="D110" s="5"/>
      <c r="E110" s="5"/>
      <c r="F110" s="5"/>
      <c r="G110" s="5"/>
      <c r="H110" s="5"/>
    </row>
    <row r="111" spans="1:8">
      <c r="A111" s="5"/>
      <c r="B111" s="5"/>
      <c r="C111" s="5"/>
      <c r="D111" s="5"/>
      <c r="E111" s="5"/>
      <c r="F111" s="5"/>
      <c r="G111" s="5"/>
      <c r="H111" s="5"/>
    </row>
    <row r="112" spans="1:8">
      <c r="A112" s="5"/>
      <c r="B112" s="5"/>
      <c r="C112" s="5"/>
      <c r="D112" s="5"/>
      <c r="E112" s="5"/>
      <c r="F112" s="5"/>
      <c r="G112" s="5"/>
      <c r="H112" s="5"/>
    </row>
    <row r="113" spans="1:8">
      <c r="A113" s="5"/>
      <c r="B113" s="5"/>
      <c r="C113" s="5"/>
      <c r="D113" s="5"/>
      <c r="E113" s="5"/>
      <c r="F113" s="5"/>
      <c r="G113" s="5"/>
      <c r="H113" s="5"/>
    </row>
  </sheetData>
  <mergeCells count="2">
    <mergeCell ref="A2:H2"/>
    <mergeCell ref="A1:H1"/>
  </mergeCells>
  <pageMargins left="0.23622047244094491" right="0.23622047244094491" top="0.74803149606299213" bottom="0.74803149606299213" header="0.31496062992125984" footer="0.31496062992125984"/>
  <pageSetup paperSize="5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2024</vt:lpstr>
      <vt:lpstr>'Plan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Proveduria</dc:creator>
  <cp:lastModifiedBy>Heriberto Delgado Rodríguez</cp:lastModifiedBy>
  <cp:lastPrinted>2024-01-16T19:05:22Z</cp:lastPrinted>
  <dcterms:created xsi:type="dcterms:W3CDTF">2018-01-25T16:23:07Z</dcterms:created>
  <dcterms:modified xsi:type="dcterms:W3CDTF">2024-07-24T16:04:35Z</dcterms:modified>
</cp:coreProperties>
</file>